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>
    <definedName name="_xlnm.Print_Titles" localSheetId="0">'0000028L.GXL'!$5:$8</definedName>
  </definedNames>
  <calcPr fullCalcOnLoad="1"/>
</workbook>
</file>

<file path=xl/sharedStrings.xml><?xml version="1.0" encoding="utf-8"?>
<sst xmlns="http://schemas.openxmlformats.org/spreadsheetml/2006/main" count="164" uniqueCount="122">
  <si>
    <t>Rozbor čerpání rozpočtu investičních akcí HMP dle správců za období 13/2004 v tis. Kč</t>
  </si>
  <si>
    <t>Kapitola: 08 - Hospodářství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</si>
  <si>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</si>
  <si>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</si>
  <si>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</si>
  <si>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</si>
  <si>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</si>
  <si>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</si>
  <si>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</si>
  <si>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</si>
  <si>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</si>
  <si>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</si>
  <si>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</si>
  <si>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</si>
  <si>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</si>
  <si>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</si>
  <si>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</si>
  <si>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</si>
  <si>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</si>
  <si>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</si>
  <si>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</si>
  <si>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</si>
  <si>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</si>
  <si>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</si>
  <si>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</si>
  <si>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</si>
  <si>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</si>
  <si>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</si>
  <si>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</si>
  <si>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Správce: 0002 - Ing. Jan Bürgermeister</t>
  </si>
  <si>
    <t>MHMP - OMI</t>
  </si>
  <si>
    <t>5407</t>
  </si>
  <si>
    <t>Maniny - příprava území</t>
  </si>
  <si>
    <t>MHMP - Odbor správy majetku</t>
  </si>
  <si>
    <t>6980</t>
  </si>
  <si>
    <t>Bytové objekty</t>
  </si>
  <si>
    <t>7695</t>
  </si>
  <si>
    <t>Správce: 0002 - Ing. Jan Bürgermeister celkem</t>
  </si>
  <si>
    <t>Správce: 0007 - RNDr. Igor Němec</t>
  </si>
  <si>
    <t>SPRÁVA PRAŽ.HŘBITOVŮ</t>
  </si>
  <si>
    <t>3864</t>
  </si>
  <si>
    <t>Vybud.nových cest a odstr.povrch.rozvodů</t>
  </si>
  <si>
    <t>5001</t>
  </si>
  <si>
    <t>Rekonstrukce kolumbární zdi Olšany</t>
  </si>
  <si>
    <t>5765</t>
  </si>
  <si>
    <t>Ďáblice - louka rozptylu včetně vstupu a komunikac</t>
  </si>
  <si>
    <t>5768</t>
  </si>
  <si>
    <t>Hřbitov Břevnov, rekonstrukce ohradní zdi a kolumb</t>
  </si>
  <si>
    <t>5770</t>
  </si>
  <si>
    <t>Olšany-reko.komunikací</t>
  </si>
  <si>
    <t>5771</t>
  </si>
  <si>
    <t>Reko.sociál.zázemí Vinohrady</t>
  </si>
  <si>
    <t>6103</t>
  </si>
  <si>
    <t>Ďáblický hřbitov - výstavba zázemí správy a služeb</t>
  </si>
  <si>
    <t>6558</t>
  </si>
  <si>
    <t>Hřbitov Vřšovice-rozšíření hřbitova</t>
  </si>
  <si>
    <t>6559</t>
  </si>
  <si>
    <t>Hřbitov Vyšehrad rekonstr.celého hřbitova</t>
  </si>
  <si>
    <t>6560</t>
  </si>
  <si>
    <t>Hřbitov Záběhlice-rekonstrukce hřbitova</t>
  </si>
  <si>
    <t>7703</t>
  </si>
  <si>
    <t>Hřbitov Braník - rek. soc. zázemí včetně zdí</t>
  </si>
  <si>
    <t>7704</t>
  </si>
  <si>
    <t>Hřbitov Olšany-rekon.WC a vrátnice č.8</t>
  </si>
  <si>
    <t>7705</t>
  </si>
  <si>
    <t>Rek.kostela vč. interiéru - Malvazinky</t>
  </si>
  <si>
    <t>7706</t>
  </si>
  <si>
    <t>Rek.zdí-Olšany vojenský hřbitov</t>
  </si>
  <si>
    <t>8087</t>
  </si>
  <si>
    <t>Rekonstrukce správní budovy Malvazinky</t>
  </si>
  <si>
    <t>Správce: 0007 - RNDr. Igor Němec celkem</t>
  </si>
  <si>
    <t>Správce: 0010 - Pavel Klega</t>
  </si>
  <si>
    <t>0149</t>
  </si>
  <si>
    <t>Rek. Buben.nábřeží-lávka na Štvanici</t>
  </si>
  <si>
    <t>0150</t>
  </si>
  <si>
    <t>Veř. osvětl.Vyšehrad NKP</t>
  </si>
  <si>
    <t>0151</t>
  </si>
  <si>
    <t>Veř.osvětl.-drobné, blíže nesp.inv.akce</t>
  </si>
  <si>
    <t>7693</t>
  </si>
  <si>
    <t>IP pro stavby</t>
  </si>
  <si>
    <t>MHMP - Odbor obchodních aktivit</t>
  </si>
  <si>
    <t>5406</t>
  </si>
  <si>
    <t>Dolnopočernické centrum - příprava území</t>
  </si>
  <si>
    <t>4994</t>
  </si>
  <si>
    <t>Sovovy mlýny</t>
  </si>
  <si>
    <t>5761</t>
  </si>
  <si>
    <t>Úpravy urnového háje v Motole</t>
  </si>
  <si>
    <t>6096</t>
  </si>
  <si>
    <t>Pohřební ústav</t>
  </si>
  <si>
    <t>6984</t>
  </si>
  <si>
    <t>Nebytové objekty a stavby</t>
  </si>
  <si>
    <t>6986</t>
  </si>
  <si>
    <t>Výkupy pozemků a trval. porostů</t>
  </si>
  <si>
    <t>7156</t>
  </si>
  <si>
    <t>Úprava velkého strahov. stadionu</t>
  </si>
  <si>
    <t>7694</t>
  </si>
  <si>
    <t>Bydlení Špitálka - technická infrastruktura</t>
  </si>
  <si>
    <t>7696</t>
  </si>
  <si>
    <t>Krem. Motol-vybudování objednávkové kanceláře a WC</t>
  </si>
  <si>
    <t>7697</t>
  </si>
  <si>
    <t>Krematorium Motol - rekonstrukce rybníka</t>
  </si>
  <si>
    <t>7698</t>
  </si>
  <si>
    <t>Krematorium Motol - rozšíření urnového háje</t>
  </si>
  <si>
    <t>7699</t>
  </si>
  <si>
    <t>Krematorium Strašnice - rekonstrukce kolumbárií</t>
  </si>
  <si>
    <t>7700</t>
  </si>
  <si>
    <t>7701</t>
  </si>
  <si>
    <t>Výkupy budov a staveb</t>
  </si>
  <si>
    <t>7702</t>
  </si>
  <si>
    <t>Výkupy pozemků a trvalých porostů</t>
  </si>
  <si>
    <t>7917</t>
  </si>
  <si>
    <t>Energ.audity pro OSM HMP</t>
  </si>
  <si>
    <t>Správce: 0010 - Pavel Klega celkem</t>
  </si>
  <si>
    <t>Správce: 013 - Mgr. Jan Choděra</t>
  </si>
  <si>
    <t>8086</t>
  </si>
  <si>
    <t>HC Sparta Praha - energetický audit</t>
  </si>
  <si>
    <t>Správce: 013 - Mgr. Jan Choděra celkem</t>
  </si>
  <si>
    <t>Celkem odbory MHMP</t>
  </si>
  <si>
    <t>Celkem PO</t>
  </si>
  <si>
    <t>Celkem</t>
  </si>
  <si>
    <t>Součet celkem (PO příspěvek + Odbory MHMP skutečné čerpání)</t>
  </si>
  <si>
    <t>Celkem MČ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</si>
</sst>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4" fontId="4" fillId="3" borderId="12" xfId="0" applyNumberFormat="1" applyFont="1" applyFill="1" applyBorder="1" applyAlignment="1">
      <alignment/>
    </xf>
    <xf numFmtId="4" fontId="4" fillId="3" borderId="1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 horizontal="right"/>
    </xf>
    <xf numFmtId="4" fontId="1" fillId="3" borderId="13" xfId="0" applyNumberFormat="1" applyFont="1" applyFill="1" applyBorder="1" applyAlignment="1">
      <alignment/>
    </xf>
    <xf numFmtId="0" fontId="4" fillId="3" borderId="16" xfId="0" applyFont="1" applyFill="1" applyBorder="1" applyAlignment="1">
      <alignment/>
    </xf>
    <xf numFmtId="4" fontId="4" fillId="3" borderId="17" xfId="0" applyNumberFormat="1" applyFont="1" applyFill="1" applyBorder="1" applyAlignment="1">
      <alignment/>
    </xf>
    <xf numFmtId="4" fontId="4" fillId="3" borderId="17" xfId="0" applyNumberFormat="1" applyFont="1" applyFill="1" applyBorder="1" applyAlignment="1">
      <alignment horizontal="right"/>
    </xf>
    <xf numFmtId="4" fontId="4" fillId="3" borderId="18" xfId="0" applyNumberFormat="1" applyFont="1" applyFill="1" applyBorder="1" applyAlignment="1">
      <alignment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66"/>
  <sheetViews>
    <sheetView showGridLines="0" tabSelected="1" workbookViewId="0" topLeftCell="A1">
      <selection activeCell="I64" sqref="I64"/>
    </sheetView>
  </sheetViews>
  <sheetFormatPr defaultColWidth="9.00390625" defaultRowHeight="12.75"/>
  <cols>
    <col min="1" max="1" width="19.75390625" style="1" customWidth="1"/>
    <col min="2" max="2" width="4.625" style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1" width="10.25390625" style="2" customWidth="1"/>
    <col min="12" max="12" width="11.75390625" style="2" customWidth="1"/>
    <col min="13" max="13" width="10.0039062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6.5" thickBot="1">
      <c r="A4" s="25" t="s">
        <v>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3.5" customHeight="1" thickBot="1">
      <c r="A5" s="9"/>
      <c r="B5" s="10"/>
      <c r="C5" s="11" t="s">
        <v>2</v>
      </c>
      <c r="D5" s="52" t="s">
        <v>3</v>
      </c>
      <c r="E5" s="53"/>
      <c r="F5" s="52" t="s">
        <v>4</v>
      </c>
      <c r="G5" s="54"/>
      <c r="H5" s="54"/>
      <c r="I5" s="54"/>
      <c r="J5" s="53"/>
      <c r="K5" s="52" t="s">
        <v>5</v>
      </c>
      <c r="L5" s="53"/>
      <c r="M5" s="12"/>
    </row>
    <row r="6" spans="1:13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6" t="s">
        <v>18</v>
      </c>
    </row>
    <row r="7" spans="1:13" ht="11.25">
      <c r="A7" s="13"/>
      <c r="B7" s="13" t="s">
        <v>19</v>
      </c>
      <c r="C7" s="13"/>
      <c r="D7" s="14" t="s">
        <v>20</v>
      </c>
      <c r="E7" s="14" t="s">
        <v>21</v>
      </c>
      <c r="F7" s="55" t="s">
        <v>22</v>
      </c>
      <c r="G7" s="56"/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26</v>
      </c>
      <c r="M7" s="16" t="s">
        <v>27</v>
      </c>
    </row>
    <row r="8" spans="1:13" ht="12" thickBot="1">
      <c r="A8" s="17"/>
      <c r="B8" s="17"/>
      <c r="C8" s="17"/>
      <c r="D8" s="15" t="s">
        <v>19</v>
      </c>
      <c r="E8" s="15"/>
      <c r="F8" s="15"/>
      <c r="G8" s="18"/>
      <c r="H8" s="15" t="s">
        <v>28</v>
      </c>
      <c r="I8" s="15" t="s">
        <v>28</v>
      </c>
      <c r="J8" s="15"/>
      <c r="K8" s="15" t="s">
        <v>22</v>
      </c>
      <c r="L8" s="15" t="s">
        <v>28</v>
      </c>
      <c r="M8" s="19"/>
    </row>
    <row r="9" spans="1:13" ht="12" thickBot="1">
      <c r="A9" s="7" t="s">
        <v>29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1.25">
      <c r="A10" s="21" t="s">
        <v>30</v>
      </c>
      <c r="B10" s="22" t="s">
        <v>31</v>
      </c>
      <c r="C10" s="22" t="s">
        <v>32</v>
      </c>
      <c r="D10" s="23">
        <v>61950</v>
      </c>
      <c r="E10" s="23">
        <v>5940.98</v>
      </c>
      <c r="F10" s="23">
        <v>8000</v>
      </c>
      <c r="G10" s="23">
        <v>8000</v>
      </c>
      <c r="H10" s="23"/>
      <c r="I10" s="23">
        <v>0</v>
      </c>
      <c r="J10" s="24">
        <f>IF(G10=0,"***",100*I10/G10)</f>
        <v>0</v>
      </c>
      <c r="K10" s="23"/>
      <c r="L10" s="23"/>
      <c r="M10" s="20">
        <v>48009.03</v>
      </c>
    </row>
    <row r="11" spans="1:13" ht="11.25">
      <c r="A11" s="21" t="s">
        <v>33</v>
      </c>
      <c r="B11" s="22" t="s">
        <v>34</v>
      </c>
      <c r="C11" s="22" t="s">
        <v>35</v>
      </c>
      <c r="D11" s="23">
        <v>90607.22</v>
      </c>
      <c r="E11" s="23">
        <v>90107.22</v>
      </c>
      <c r="F11" s="23">
        <v>500</v>
      </c>
      <c r="G11" s="23">
        <v>500</v>
      </c>
      <c r="H11" s="23"/>
      <c r="I11" s="23">
        <v>291.83</v>
      </c>
      <c r="J11" s="24">
        <f>IF(G11=0,"***",100*I11/G11)</f>
        <v>58.366</v>
      </c>
      <c r="K11" s="23"/>
      <c r="L11" s="23"/>
      <c r="M11" s="20">
        <v>0</v>
      </c>
    </row>
    <row r="12" spans="1:13" ht="12" thickBot="1">
      <c r="A12" s="21" t="s">
        <v>33</v>
      </c>
      <c r="B12" s="22" t="s">
        <v>36</v>
      </c>
      <c r="C12" s="22" t="s">
        <v>35</v>
      </c>
      <c r="D12" s="23">
        <v>219524</v>
      </c>
      <c r="E12" s="23">
        <v>0</v>
      </c>
      <c r="F12" s="23">
        <v>219524</v>
      </c>
      <c r="G12" s="23">
        <v>219524</v>
      </c>
      <c r="H12" s="23"/>
      <c r="I12" s="23">
        <v>194526.17</v>
      </c>
      <c r="J12" s="24">
        <f>IF(G12=0,"***",100*I12/G12)</f>
        <v>88.61271204970755</v>
      </c>
      <c r="K12" s="23"/>
      <c r="L12" s="23"/>
      <c r="M12" s="20">
        <v>0</v>
      </c>
    </row>
    <row r="13" spans="1:13" ht="12" thickBot="1">
      <c r="A13" s="43" t="s">
        <v>37</v>
      </c>
      <c r="B13" s="44"/>
      <c r="C13" s="44"/>
      <c r="D13" s="45">
        <f>SUM(D10:D12)</f>
        <v>372081.22</v>
      </c>
      <c r="E13" s="45">
        <v>96048.2</v>
      </c>
      <c r="F13" s="45">
        <v>228024</v>
      </c>
      <c r="G13" s="45">
        <v>228024</v>
      </c>
      <c r="H13" s="45">
        <v>0</v>
      </c>
      <c r="I13" s="45">
        <v>194818</v>
      </c>
      <c r="J13" s="46">
        <f>IF(G13=0,"***",100*I13/G13)</f>
        <v>85.43749780724836</v>
      </c>
      <c r="K13" s="45">
        <v>0</v>
      </c>
      <c r="L13" s="45">
        <v>0</v>
      </c>
      <c r="M13" s="39">
        <f>SUM(M10:M12)</f>
        <v>48009.03</v>
      </c>
    </row>
    <row r="14" spans="1:13" ht="16.5" thickBot="1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" thickBot="1">
      <c r="A15" s="7" t="s">
        <v>38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8"/>
    </row>
    <row r="16" spans="1:13" ht="11.25">
      <c r="A16" s="21" t="s">
        <v>39</v>
      </c>
      <c r="B16" s="22" t="s">
        <v>40</v>
      </c>
      <c r="C16" s="22" t="s">
        <v>41</v>
      </c>
      <c r="D16" s="23">
        <v>15177</v>
      </c>
      <c r="E16" s="23">
        <v>9331</v>
      </c>
      <c r="F16" s="23">
        <v>1000</v>
      </c>
      <c r="G16" s="23">
        <v>1133</v>
      </c>
      <c r="H16" s="23">
        <v>1133</v>
      </c>
      <c r="I16" s="23">
        <v>1132.99</v>
      </c>
      <c r="J16" s="24">
        <f aca="true" t="shared" si="0" ref="J16:J31">IF(G16=0,"***",100*I16/G16)</f>
        <v>99.9991173874669</v>
      </c>
      <c r="K16" s="23">
        <v>0</v>
      </c>
      <c r="L16" s="23">
        <v>0</v>
      </c>
      <c r="M16" s="20">
        <v>4713</v>
      </c>
    </row>
    <row r="17" spans="1:13" ht="11.25">
      <c r="A17" s="21" t="s">
        <v>39</v>
      </c>
      <c r="B17" s="22" t="s">
        <v>42</v>
      </c>
      <c r="C17" s="22" t="s">
        <v>43</v>
      </c>
      <c r="D17" s="23">
        <v>25874</v>
      </c>
      <c r="E17" s="23">
        <v>11427.78</v>
      </c>
      <c r="F17" s="23">
        <v>5552</v>
      </c>
      <c r="G17" s="23">
        <v>5946</v>
      </c>
      <c r="H17" s="23">
        <v>5946</v>
      </c>
      <c r="I17" s="23">
        <v>5945.57</v>
      </c>
      <c r="J17" s="24">
        <f t="shared" si="0"/>
        <v>99.99276824756139</v>
      </c>
      <c r="K17" s="23">
        <v>0</v>
      </c>
      <c r="L17" s="23">
        <v>0</v>
      </c>
      <c r="M17" s="20">
        <v>8500.22</v>
      </c>
    </row>
    <row r="18" spans="1:13" ht="11.25">
      <c r="A18" s="21" t="s">
        <v>39</v>
      </c>
      <c r="B18" s="22" t="s">
        <v>44</v>
      </c>
      <c r="C18" s="22" t="s">
        <v>45</v>
      </c>
      <c r="D18" s="23">
        <v>22146.44</v>
      </c>
      <c r="E18" s="23">
        <v>17109.44</v>
      </c>
      <c r="F18" s="23">
        <v>1037</v>
      </c>
      <c r="G18" s="23">
        <v>1043</v>
      </c>
      <c r="H18" s="23">
        <v>1043</v>
      </c>
      <c r="I18" s="23">
        <v>1042.99</v>
      </c>
      <c r="J18" s="24">
        <f t="shared" si="0"/>
        <v>99.99904122722914</v>
      </c>
      <c r="K18" s="23">
        <v>0</v>
      </c>
      <c r="L18" s="23">
        <v>0</v>
      </c>
      <c r="M18" s="20">
        <v>3994</v>
      </c>
    </row>
    <row r="19" spans="1:13" ht="11.25">
      <c r="A19" s="21" t="s">
        <v>39</v>
      </c>
      <c r="B19" s="22" t="s">
        <v>46</v>
      </c>
      <c r="C19" s="22" t="s">
        <v>47</v>
      </c>
      <c r="D19" s="23">
        <v>22999.97</v>
      </c>
      <c r="E19" s="23">
        <v>10002.97</v>
      </c>
      <c r="F19" s="23">
        <v>2997</v>
      </c>
      <c r="G19" s="23">
        <v>3220</v>
      </c>
      <c r="H19" s="23">
        <v>3220</v>
      </c>
      <c r="I19" s="23">
        <v>3220</v>
      </c>
      <c r="J19" s="24">
        <f t="shared" si="0"/>
        <v>100</v>
      </c>
      <c r="K19" s="23">
        <v>0</v>
      </c>
      <c r="L19" s="23">
        <v>0</v>
      </c>
      <c r="M19" s="20">
        <v>9777</v>
      </c>
    </row>
    <row r="20" spans="1:13" ht="11.25">
      <c r="A20" s="21" t="s">
        <v>39</v>
      </c>
      <c r="B20" s="22" t="s">
        <v>48</v>
      </c>
      <c r="C20" s="22" t="s">
        <v>49</v>
      </c>
      <c r="D20" s="23">
        <v>19000</v>
      </c>
      <c r="E20" s="23">
        <v>2000</v>
      </c>
      <c r="F20" s="23">
        <v>2000</v>
      </c>
      <c r="G20" s="23">
        <v>4493</v>
      </c>
      <c r="H20" s="23">
        <v>4493</v>
      </c>
      <c r="I20" s="23">
        <v>4492.88</v>
      </c>
      <c r="J20" s="24">
        <f t="shared" si="0"/>
        <v>99.99732917872245</v>
      </c>
      <c r="K20" s="23">
        <v>0</v>
      </c>
      <c r="L20" s="23">
        <v>0</v>
      </c>
      <c r="M20" s="20">
        <v>12507</v>
      </c>
    </row>
    <row r="21" spans="1:13" ht="11.25">
      <c r="A21" s="21" t="s">
        <v>39</v>
      </c>
      <c r="B21" s="22" t="s">
        <v>50</v>
      </c>
      <c r="C21" s="22" t="s">
        <v>51</v>
      </c>
      <c r="D21" s="23">
        <v>5360</v>
      </c>
      <c r="E21" s="23">
        <v>1887.18</v>
      </c>
      <c r="F21" s="23">
        <v>450</v>
      </c>
      <c r="G21" s="23">
        <v>103.5</v>
      </c>
      <c r="H21" s="23">
        <v>103.5</v>
      </c>
      <c r="I21" s="23">
        <v>103.5</v>
      </c>
      <c r="J21" s="24">
        <f t="shared" si="0"/>
        <v>100</v>
      </c>
      <c r="K21" s="23">
        <v>0</v>
      </c>
      <c r="L21" s="23">
        <v>0.03</v>
      </c>
      <c r="M21" s="20">
        <v>3369.32</v>
      </c>
    </row>
    <row r="22" spans="1:13" ht="11.25">
      <c r="A22" s="21" t="s">
        <v>39</v>
      </c>
      <c r="B22" s="22" t="s">
        <v>52</v>
      </c>
      <c r="C22" s="22" t="s">
        <v>53</v>
      </c>
      <c r="D22" s="23">
        <v>24664</v>
      </c>
      <c r="E22" s="23">
        <v>15750</v>
      </c>
      <c r="F22" s="23">
        <v>8800</v>
      </c>
      <c r="G22" s="23">
        <v>8914</v>
      </c>
      <c r="H22" s="23">
        <v>8914</v>
      </c>
      <c r="I22" s="23">
        <v>8914</v>
      </c>
      <c r="J22" s="24">
        <f t="shared" si="0"/>
        <v>100</v>
      </c>
      <c r="K22" s="23">
        <v>0</v>
      </c>
      <c r="L22" s="23">
        <v>0</v>
      </c>
      <c r="M22" s="20">
        <v>0</v>
      </c>
    </row>
    <row r="23" spans="1:13" ht="11.25">
      <c r="A23" s="21" t="s">
        <v>39</v>
      </c>
      <c r="B23" s="22" t="s">
        <v>54</v>
      </c>
      <c r="C23" s="22" t="s">
        <v>55</v>
      </c>
      <c r="D23" s="23">
        <v>25250</v>
      </c>
      <c r="E23" s="23">
        <v>250</v>
      </c>
      <c r="F23" s="23">
        <v>800</v>
      </c>
      <c r="G23" s="23">
        <v>907</v>
      </c>
      <c r="H23" s="23">
        <v>907</v>
      </c>
      <c r="I23" s="23">
        <v>906.91</v>
      </c>
      <c r="J23" s="24">
        <f t="shared" si="0"/>
        <v>99.99007717750827</v>
      </c>
      <c r="K23" s="23">
        <v>0</v>
      </c>
      <c r="L23" s="23">
        <v>0</v>
      </c>
      <c r="M23" s="20">
        <v>24093</v>
      </c>
    </row>
    <row r="24" spans="1:13" ht="11.25">
      <c r="A24" s="21" t="s">
        <v>39</v>
      </c>
      <c r="B24" s="22" t="s">
        <v>56</v>
      </c>
      <c r="C24" s="22" t="s">
        <v>57</v>
      </c>
      <c r="D24" s="23">
        <v>27300</v>
      </c>
      <c r="E24" s="23">
        <v>11000</v>
      </c>
      <c r="F24" s="23">
        <v>1800</v>
      </c>
      <c r="G24" s="23">
        <v>1841</v>
      </c>
      <c r="H24" s="23">
        <v>1841</v>
      </c>
      <c r="I24" s="23">
        <v>1841</v>
      </c>
      <c r="J24" s="24">
        <f t="shared" si="0"/>
        <v>100</v>
      </c>
      <c r="K24" s="23">
        <v>0</v>
      </c>
      <c r="L24" s="23">
        <v>0</v>
      </c>
      <c r="M24" s="20">
        <v>14459</v>
      </c>
    </row>
    <row r="25" spans="1:13" ht="11.25">
      <c r="A25" s="21" t="s">
        <v>39</v>
      </c>
      <c r="B25" s="22" t="s">
        <v>58</v>
      </c>
      <c r="C25" s="22" t="s">
        <v>59</v>
      </c>
      <c r="D25" s="23">
        <v>9300</v>
      </c>
      <c r="E25" s="23">
        <v>848.25</v>
      </c>
      <c r="F25" s="23">
        <v>541</v>
      </c>
      <c r="G25" s="23">
        <v>541</v>
      </c>
      <c r="H25" s="23">
        <v>541</v>
      </c>
      <c r="I25" s="23">
        <v>540.8</v>
      </c>
      <c r="J25" s="24">
        <f t="shared" si="0"/>
        <v>99.96303142329019</v>
      </c>
      <c r="K25" s="23">
        <v>0</v>
      </c>
      <c r="L25" s="23">
        <v>0</v>
      </c>
      <c r="M25" s="20">
        <v>7910.75</v>
      </c>
    </row>
    <row r="26" spans="1:13" ht="11.25">
      <c r="A26" s="21" t="s">
        <v>39</v>
      </c>
      <c r="B26" s="22" t="s">
        <v>60</v>
      </c>
      <c r="C26" s="22" t="s">
        <v>61</v>
      </c>
      <c r="D26" s="23">
        <v>11345</v>
      </c>
      <c r="E26" s="23">
        <v>0</v>
      </c>
      <c r="F26" s="23">
        <v>5000</v>
      </c>
      <c r="G26" s="23">
        <v>5445</v>
      </c>
      <c r="H26" s="23">
        <v>5445</v>
      </c>
      <c r="I26" s="23">
        <v>5445</v>
      </c>
      <c r="J26" s="24">
        <f t="shared" si="0"/>
        <v>100</v>
      </c>
      <c r="K26" s="23">
        <v>0</v>
      </c>
      <c r="L26" s="23">
        <v>0</v>
      </c>
      <c r="M26" s="20">
        <v>5900</v>
      </c>
    </row>
    <row r="27" spans="1:13" ht="11.25">
      <c r="A27" s="21" t="s">
        <v>39</v>
      </c>
      <c r="B27" s="22" t="s">
        <v>62</v>
      </c>
      <c r="C27" s="22" t="s">
        <v>63</v>
      </c>
      <c r="D27" s="23">
        <v>5493</v>
      </c>
      <c r="E27" s="23">
        <v>0</v>
      </c>
      <c r="F27" s="23">
        <v>2200</v>
      </c>
      <c r="G27" s="23">
        <v>0</v>
      </c>
      <c r="H27" s="23">
        <v>0</v>
      </c>
      <c r="I27" s="23">
        <v>0</v>
      </c>
      <c r="J27" s="24" t="str">
        <f t="shared" si="0"/>
        <v>***</v>
      </c>
      <c r="K27" s="23">
        <v>0</v>
      </c>
      <c r="L27" s="23">
        <v>0</v>
      </c>
      <c r="M27" s="20">
        <v>5493</v>
      </c>
    </row>
    <row r="28" spans="1:13" ht="11.25">
      <c r="A28" s="21" t="s">
        <v>39</v>
      </c>
      <c r="B28" s="22" t="s">
        <v>64</v>
      </c>
      <c r="C28" s="22" t="s">
        <v>65</v>
      </c>
      <c r="D28" s="23">
        <v>19250</v>
      </c>
      <c r="E28" s="23">
        <v>0</v>
      </c>
      <c r="F28" s="23">
        <v>450</v>
      </c>
      <c r="G28" s="23">
        <v>500</v>
      </c>
      <c r="H28" s="23">
        <v>500</v>
      </c>
      <c r="I28" s="23">
        <v>499.55</v>
      </c>
      <c r="J28" s="24">
        <f t="shared" si="0"/>
        <v>99.91</v>
      </c>
      <c r="K28" s="23">
        <v>0</v>
      </c>
      <c r="L28" s="23">
        <v>0</v>
      </c>
      <c r="M28" s="20">
        <v>18750</v>
      </c>
    </row>
    <row r="29" spans="1:13" ht="11.25">
      <c r="A29" s="21" t="s">
        <v>39</v>
      </c>
      <c r="B29" s="22" t="s">
        <v>66</v>
      </c>
      <c r="C29" s="22" t="s">
        <v>67</v>
      </c>
      <c r="D29" s="23">
        <v>20159</v>
      </c>
      <c r="E29" s="23">
        <v>0</v>
      </c>
      <c r="F29" s="23">
        <v>2000</v>
      </c>
      <c r="G29" s="23">
        <v>2259</v>
      </c>
      <c r="H29" s="23">
        <v>2259</v>
      </c>
      <c r="I29" s="23">
        <v>2259</v>
      </c>
      <c r="J29" s="24">
        <f t="shared" si="0"/>
        <v>100</v>
      </c>
      <c r="K29" s="23">
        <v>0</v>
      </c>
      <c r="L29" s="23">
        <v>279.85</v>
      </c>
      <c r="M29" s="20">
        <v>17900</v>
      </c>
    </row>
    <row r="30" spans="1:13" ht="12" thickBot="1">
      <c r="A30" s="21" t="s">
        <v>39</v>
      </c>
      <c r="B30" s="22" t="s">
        <v>68</v>
      </c>
      <c r="C30" s="22" t="s">
        <v>69</v>
      </c>
      <c r="D30" s="23">
        <v>5406.5</v>
      </c>
      <c r="E30" s="23">
        <v>0</v>
      </c>
      <c r="F30" s="23">
        <v>0</v>
      </c>
      <c r="G30" s="23">
        <v>406.5</v>
      </c>
      <c r="H30" s="23">
        <v>406.5</v>
      </c>
      <c r="I30" s="23">
        <v>406.5</v>
      </c>
      <c r="J30" s="24">
        <f t="shared" si="0"/>
        <v>100</v>
      </c>
      <c r="K30" s="23">
        <v>0</v>
      </c>
      <c r="L30" s="23">
        <v>417.8</v>
      </c>
      <c r="M30" s="20">
        <v>5000</v>
      </c>
    </row>
    <row r="31" spans="1:13" ht="12" thickBot="1">
      <c r="A31" s="43" t="s">
        <v>70</v>
      </c>
      <c r="B31" s="44"/>
      <c r="C31" s="44"/>
      <c r="D31" s="45">
        <f>SUM(D16:D30)</f>
        <v>258724.91</v>
      </c>
      <c r="E31" s="45">
        <f>SUM(E16:E30)</f>
        <v>79606.62</v>
      </c>
      <c r="F31" s="45">
        <v>34627</v>
      </c>
      <c r="G31" s="45">
        <v>36752</v>
      </c>
      <c r="H31" s="45">
        <v>36752</v>
      </c>
      <c r="I31" s="45">
        <v>36750.68</v>
      </c>
      <c r="J31" s="46">
        <f t="shared" si="0"/>
        <v>99.99640835872877</v>
      </c>
      <c r="K31" s="45">
        <v>0</v>
      </c>
      <c r="L31" s="45">
        <v>697.68</v>
      </c>
      <c r="M31" s="39">
        <f>SUM(M16:M30)</f>
        <v>142366.29</v>
      </c>
    </row>
    <row r="32" spans="1:13" ht="16.5" thickBot="1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" thickBot="1">
      <c r="A33" s="7" t="s">
        <v>71</v>
      </c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8"/>
    </row>
    <row r="34" spans="1:13" ht="11.25">
      <c r="A34" s="21" t="s">
        <v>30</v>
      </c>
      <c r="B34" s="22" t="s">
        <v>72</v>
      </c>
      <c r="C34" s="22" t="s">
        <v>73</v>
      </c>
      <c r="D34" s="23">
        <v>177000</v>
      </c>
      <c r="E34" s="23">
        <v>48695.61</v>
      </c>
      <c r="F34" s="23">
        <v>53929</v>
      </c>
      <c r="G34" s="23">
        <v>433</v>
      </c>
      <c r="H34" s="23"/>
      <c r="I34" s="23">
        <v>423.29</v>
      </c>
      <c r="J34" s="24">
        <f aca="true" t="shared" si="1" ref="J34:J54">IF(G34=0,"***",100*I34/G34)</f>
        <v>97.75750577367205</v>
      </c>
      <c r="K34" s="23"/>
      <c r="L34" s="23"/>
      <c r="M34" s="20">
        <v>127871.39</v>
      </c>
    </row>
    <row r="35" spans="1:13" ht="11.25">
      <c r="A35" s="21" t="s">
        <v>30</v>
      </c>
      <c r="B35" s="22" t="s">
        <v>74</v>
      </c>
      <c r="C35" s="22" t="s">
        <v>75</v>
      </c>
      <c r="D35" s="23">
        <v>17008</v>
      </c>
      <c r="E35" s="23">
        <v>14197</v>
      </c>
      <c r="F35" s="23">
        <v>2807</v>
      </c>
      <c r="G35" s="23">
        <v>77</v>
      </c>
      <c r="H35" s="23"/>
      <c r="I35" s="23">
        <v>67.83</v>
      </c>
      <c r="J35" s="24">
        <f t="shared" si="1"/>
        <v>88.0909090909091</v>
      </c>
      <c r="K35" s="23"/>
      <c r="L35" s="23"/>
      <c r="M35" s="20">
        <v>2734</v>
      </c>
    </row>
    <row r="36" spans="1:13" ht="11.25">
      <c r="A36" s="21" t="s">
        <v>30</v>
      </c>
      <c r="B36" s="22" t="s">
        <v>76</v>
      </c>
      <c r="C36" s="22" t="s">
        <v>77</v>
      </c>
      <c r="D36" s="23">
        <v>37835</v>
      </c>
      <c r="E36" s="23">
        <v>13391.18</v>
      </c>
      <c r="F36" s="23">
        <v>7230</v>
      </c>
      <c r="G36" s="23">
        <v>7230</v>
      </c>
      <c r="H36" s="23"/>
      <c r="I36" s="23">
        <v>7230</v>
      </c>
      <c r="J36" s="24">
        <f t="shared" si="1"/>
        <v>100</v>
      </c>
      <c r="K36" s="23"/>
      <c r="L36" s="23"/>
      <c r="M36" s="20">
        <v>17213.82</v>
      </c>
    </row>
    <row r="37" spans="1:13" ht="11.25">
      <c r="A37" s="21" t="s">
        <v>30</v>
      </c>
      <c r="B37" s="22" t="s">
        <v>78</v>
      </c>
      <c r="C37" s="22" t="s">
        <v>79</v>
      </c>
      <c r="D37" s="23">
        <v>6000</v>
      </c>
      <c r="E37" s="23">
        <v>0</v>
      </c>
      <c r="F37" s="23">
        <v>3000</v>
      </c>
      <c r="G37" s="23">
        <v>0</v>
      </c>
      <c r="H37" s="23"/>
      <c r="I37" s="23">
        <v>0</v>
      </c>
      <c r="J37" s="24" t="str">
        <f t="shared" si="1"/>
        <v>***</v>
      </c>
      <c r="K37" s="23"/>
      <c r="L37" s="23"/>
      <c r="M37" s="20">
        <v>6000</v>
      </c>
    </row>
    <row r="38" spans="1:13" ht="11.25">
      <c r="A38" s="21" t="s">
        <v>80</v>
      </c>
      <c r="B38" s="22" t="s">
        <v>81</v>
      </c>
      <c r="C38" s="22" t="s">
        <v>82</v>
      </c>
      <c r="D38" s="23">
        <v>15772</v>
      </c>
      <c r="E38" s="23">
        <v>12247</v>
      </c>
      <c r="F38" s="23">
        <v>2000</v>
      </c>
      <c r="G38" s="23">
        <v>1875</v>
      </c>
      <c r="H38" s="23"/>
      <c r="I38" s="23">
        <v>1843</v>
      </c>
      <c r="J38" s="24">
        <f t="shared" si="1"/>
        <v>98.29333333333334</v>
      </c>
      <c r="K38" s="23"/>
      <c r="L38" s="23"/>
      <c r="M38" s="20">
        <v>1650</v>
      </c>
    </row>
    <row r="39" spans="1:13" ht="11.25">
      <c r="A39" s="21" t="s">
        <v>33</v>
      </c>
      <c r="B39" s="22" t="s">
        <v>83</v>
      </c>
      <c r="C39" s="22" t="s">
        <v>84</v>
      </c>
      <c r="D39" s="23">
        <v>122178.88</v>
      </c>
      <c r="E39" s="23">
        <v>122078.88</v>
      </c>
      <c r="F39" s="23">
        <v>100</v>
      </c>
      <c r="G39" s="23">
        <v>100</v>
      </c>
      <c r="H39" s="23"/>
      <c r="I39" s="23">
        <v>0</v>
      </c>
      <c r="J39" s="24">
        <f t="shared" si="1"/>
        <v>0</v>
      </c>
      <c r="K39" s="23"/>
      <c r="L39" s="23"/>
      <c r="M39" s="20">
        <v>0</v>
      </c>
    </row>
    <row r="40" spans="1:13" ht="11.25">
      <c r="A40" s="21" t="s">
        <v>33</v>
      </c>
      <c r="B40" s="22" t="s">
        <v>85</v>
      </c>
      <c r="C40" s="22" t="s">
        <v>86</v>
      </c>
      <c r="D40" s="23">
        <v>7500</v>
      </c>
      <c r="E40" s="23">
        <v>1991.55</v>
      </c>
      <c r="F40" s="23">
        <v>1500</v>
      </c>
      <c r="G40" s="23">
        <v>1500</v>
      </c>
      <c r="H40" s="23"/>
      <c r="I40" s="23">
        <v>1499.63</v>
      </c>
      <c r="J40" s="24">
        <f t="shared" si="1"/>
        <v>99.97533333333334</v>
      </c>
      <c r="K40" s="23"/>
      <c r="L40" s="23"/>
      <c r="M40" s="20">
        <v>4008.45</v>
      </c>
    </row>
    <row r="41" spans="1:13" ht="11.25">
      <c r="A41" s="21" t="s">
        <v>33</v>
      </c>
      <c r="B41" s="22" t="s">
        <v>87</v>
      </c>
      <c r="C41" s="22" t="s">
        <v>88</v>
      </c>
      <c r="D41" s="23">
        <v>16944.26</v>
      </c>
      <c r="E41" s="23">
        <v>14944.26</v>
      </c>
      <c r="F41" s="23">
        <v>2000</v>
      </c>
      <c r="G41" s="23">
        <v>2000</v>
      </c>
      <c r="H41" s="23"/>
      <c r="I41" s="23">
        <v>1957.75</v>
      </c>
      <c r="J41" s="24">
        <f t="shared" si="1"/>
        <v>97.8875</v>
      </c>
      <c r="K41" s="23"/>
      <c r="L41" s="23"/>
      <c r="M41" s="20">
        <v>0</v>
      </c>
    </row>
    <row r="42" spans="1:13" ht="11.25">
      <c r="A42" s="21" t="s">
        <v>33</v>
      </c>
      <c r="B42" s="22" t="s">
        <v>89</v>
      </c>
      <c r="C42" s="22" t="s">
        <v>90</v>
      </c>
      <c r="D42" s="23">
        <v>75906.79</v>
      </c>
      <c r="E42" s="23">
        <v>55906.79</v>
      </c>
      <c r="F42" s="23">
        <v>20000</v>
      </c>
      <c r="G42" s="23">
        <v>20000</v>
      </c>
      <c r="H42" s="23"/>
      <c r="I42" s="23">
        <v>20000</v>
      </c>
      <c r="J42" s="24">
        <f t="shared" si="1"/>
        <v>100</v>
      </c>
      <c r="K42" s="23"/>
      <c r="L42" s="23"/>
      <c r="M42" s="20">
        <v>0</v>
      </c>
    </row>
    <row r="43" spans="1:13" ht="11.25">
      <c r="A43" s="21" t="s">
        <v>33</v>
      </c>
      <c r="B43" s="22" t="s">
        <v>91</v>
      </c>
      <c r="C43" s="22" t="s">
        <v>92</v>
      </c>
      <c r="D43" s="23">
        <v>80206.77</v>
      </c>
      <c r="E43" s="23">
        <v>55206.77</v>
      </c>
      <c r="F43" s="23">
        <v>25000</v>
      </c>
      <c r="G43" s="23">
        <v>25000</v>
      </c>
      <c r="H43" s="23"/>
      <c r="I43" s="23">
        <v>24977.28</v>
      </c>
      <c r="J43" s="24">
        <f t="shared" si="1"/>
        <v>99.90912</v>
      </c>
      <c r="K43" s="23"/>
      <c r="L43" s="23"/>
      <c r="M43" s="20">
        <v>0</v>
      </c>
    </row>
    <row r="44" spans="1:13" ht="11.25">
      <c r="A44" s="21" t="s">
        <v>33</v>
      </c>
      <c r="B44" s="22" t="s">
        <v>93</v>
      </c>
      <c r="C44" s="22" t="s">
        <v>94</v>
      </c>
      <c r="D44" s="23">
        <v>63949.34</v>
      </c>
      <c r="E44" s="23">
        <v>29949.34</v>
      </c>
      <c r="F44" s="23">
        <v>0</v>
      </c>
      <c r="G44" s="23">
        <v>34000</v>
      </c>
      <c r="H44" s="23"/>
      <c r="I44" s="23">
        <v>33972.51</v>
      </c>
      <c r="J44" s="24">
        <f t="shared" si="1"/>
        <v>99.91914705882353</v>
      </c>
      <c r="K44" s="23"/>
      <c r="L44" s="23"/>
      <c r="M44" s="20">
        <v>0</v>
      </c>
    </row>
    <row r="45" spans="1:13" ht="11.25">
      <c r="A45" s="21" t="s">
        <v>33</v>
      </c>
      <c r="B45" s="22" t="s">
        <v>95</v>
      </c>
      <c r="C45" s="22" t="s">
        <v>96</v>
      </c>
      <c r="D45" s="23">
        <v>49000</v>
      </c>
      <c r="E45" s="23">
        <v>0</v>
      </c>
      <c r="F45" s="23">
        <v>26000</v>
      </c>
      <c r="G45" s="23">
        <v>3000</v>
      </c>
      <c r="H45" s="23"/>
      <c r="I45" s="23">
        <v>2410.7</v>
      </c>
      <c r="J45" s="24">
        <f t="shared" si="1"/>
        <v>80.35666666666665</v>
      </c>
      <c r="K45" s="23"/>
      <c r="L45" s="23"/>
      <c r="M45" s="20">
        <v>46000</v>
      </c>
    </row>
    <row r="46" spans="1:13" ht="11.25">
      <c r="A46" s="21" t="s">
        <v>33</v>
      </c>
      <c r="B46" s="22" t="s">
        <v>97</v>
      </c>
      <c r="C46" s="22" t="s">
        <v>98</v>
      </c>
      <c r="D46" s="23">
        <v>2000</v>
      </c>
      <c r="E46" s="23">
        <v>0</v>
      </c>
      <c r="F46" s="23">
        <v>2000</v>
      </c>
      <c r="G46" s="23">
        <v>2000</v>
      </c>
      <c r="H46" s="23"/>
      <c r="I46" s="23">
        <v>2000</v>
      </c>
      <c r="J46" s="24">
        <f t="shared" si="1"/>
        <v>100</v>
      </c>
      <c r="K46" s="23"/>
      <c r="L46" s="23"/>
      <c r="M46" s="20">
        <v>0</v>
      </c>
    </row>
    <row r="47" spans="1:13" ht="11.25">
      <c r="A47" s="21" t="s">
        <v>33</v>
      </c>
      <c r="B47" s="22" t="s">
        <v>99</v>
      </c>
      <c r="C47" s="22" t="s">
        <v>100</v>
      </c>
      <c r="D47" s="23">
        <v>2000</v>
      </c>
      <c r="E47" s="23">
        <v>0</v>
      </c>
      <c r="F47" s="23">
        <v>2000</v>
      </c>
      <c r="G47" s="23">
        <v>2000</v>
      </c>
      <c r="H47" s="23"/>
      <c r="I47" s="23">
        <v>1984.81</v>
      </c>
      <c r="J47" s="24">
        <f t="shared" si="1"/>
        <v>99.2405</v>
      </c>
      <c r="K47" s="23"/>
      <c r="L47" s="23"/>
      <c r="M47" s="20">
        <v>0</v>
      </c>
    </row>
    <row r="48" spans="1:13" ht="11.25">
      <c r="A48" s="21" t="s">
        <v>33</v>
      </c>
      <c r="B48" s="22" t="s">
        <v>101</v>
      </c>
      <c r="C48" s="22" t="s">
        <v>102</v>
      </c>
      <c r="D48" s="23">
        <v>11000</v>
      </c>
      <c r="E48" s="23">
        <v>0</v>
      </c>
      <c r="F48" s="23">
        <v>2000</v>
      </c>
      <c r="G48" s="23">
        <v>2000</v>
      </c>
      <c r="H48" s="23"/>
      <c r="I48" s="23">
        <v>1974.83</v>
      </c>
      <c r="J48" s="24">
        <f t="shared" si="1"/>
        <v>98.7415</v>
      </c>
      <c r="K48" s="23"/>
      <c r="L48" s="23"/>
      <c r="M48" s="20">
        <v>9000</v>
      </c>
    </row>
    <row r="49" spans="1:13" ht="11.25">
      <c r="A49" s="21" t="s">
        <v>33</v>
      </c>
      <c r="B49" s="22" t="s">
        <v>103</v>
      </c>
      <c r="C49" s="22" t="s">
        <v>104</v>
      </c>
      <c r="D49" s="23">
        <v>2300</v>
      </c>
      <c r="E49" s="23">
        <v>0</v>
      </c>
      <c r="F49" s="23">
        <v>500</v>
      </c>
      <c r="G49" s="23">
        <v>500</v>
      </c>
      <c r="H49" s="23"/>
      <c r="I49" s="23">
        <v>495.65</v>
      </c>
      <c r="J49" s="24">
        <f t="shared" si="1"/>
        <v>99.13</v>
      </c>
      <c r="K49" s="23"/>
      <c r="L49" s="23"/>
      <c r="M49" s="20">
        <v>1800</v>
      </c>
    </row>
    <row r="50" spans="1:13" ht="11.25">
      <c r="A50" s="21" t="s">
        <v>33</v>
      </c>
      <c r="B50" s="22" t="s">
        <v>105</v>
      </c>
      <c r="C50" s="22" t="s">
        <v>90</v>
      </c>
      <c r="D50" s="23">
        <v>181250</v>
      </c>
      <c r="E50" s="23">
        <v>0</v>
      </c>
      <c r="F50" s="23">
        <v>173050</v>
      </c>
      <c r="G50" s="23">
        <v>181250</v>
      </c>
      <c r="H50" s="23"/>
      <c r="I50" s="23">
        <v>135200</v>
      </c>
      <c r="J50" s="24">
        <f t="shared" si="1"/>
        <v>74.59310344827587</v>
      </c>
      <c r="K50" s="23"/>
      <c r="L50" s="23"/>
      <c r="M50" s="20">
        <v>0</v>
      </c>
    </row>
    <row r="51" spans="1:13" ht="11.25">
      <c r="A51" s="21" t="s">
        <v>33</v>
      </c>
      <c r="B51" s="22" t="s">
        <v>106</v>
      </c>
      <c r="C51" s="22" t="s">
        <v>107</v>
      </c>
      <c r="D51" s="23">
        <v>79500</v>
      </c>
      <c r="E51" s="23">
        <v>0</v>
      </c>
      <c r="F51" s="23">
        <v>30000</v>
      </c>
      <c r="G51" s="23">
        <v>79500</v>
      </c>
      <c r="H51" s="23"/>
      <c r="I51" s="23">
        <v>44004.61</v>
      </c>
      <c r="J51" s="24">
        <f t="shared" si="1"/>
        <v>55.3517106918239</v>
      </c>
      <c r="K51" s="23"/>
      <c r="L51" s="23"/>
      <c r="M51" s="20">
        <v>0</v>
      </c>
    </row>
    <row r="52" spans="1:13" ht="11.25">
      <c r="A52" s="21" t="s">
        <v>33</v>
      </c>
      <c r="B52" s="22" t="s">
        <v>108</v>
      </c>
      <c r="C52" s="22" t="s">
        <v>109</v>
      </c>
      <c r="D52" s="23">
        <v>285000</v>
      </c>
      <c r="E52" s="23">
        <v>0</v>
      </c>
      <c r="F52" s="23">
        <v>285000</v>
      </c>
      <c r="G52" s="23">
        <v>85000</v>
      </c>
      <c r="H52" s="23"/>
      <c r="I52" s="23">
        <v>20091.68</v>
      </c>
      <c r="J52" s="24">
        <f t="shared" si="1"/>
        <v>23.637270588235292</v>
      </c>
      <c r="K52" s="23"/>
      <c r="L52" s="23"/>
      <c r="M52" s="20">
        <v>200000</v>
      </c>
    </row>
    <row r="53" spans="1:13" ht="12" thickBot="1">
      <c r="A53" s="21" t="s">
        <v>33</v>
      </c>
      <c r="B53" s="22" t="s">
        <v>110</v>
      </c>
      <c r="C53" s="22" t="s">
        <v>111</v>
      </c>
      <c r="D53" s="23">
        <v>10695.4</v>
      </c>
      <c r="E53" s="23">
        <v>0</v>
      </c>
      <c r="F53" s="23">
        <v>0</v>
      </c>
      <c r="G53" s="23">
        <v>10695.4</v>
      </c>
      <c r="H53" s="23"/>
      <c r="I53" s="23">
        <v>8081.91</v>
      </c>
      <c r="J53" s="24">
        <f t="shared" si="1"/>
        <v>75.5643547693401</v>
      </c>
      <c r="K53" s="23"/>
      <c r="L53" s="23"/>
      <c r="M53" s="20">
        <v>0</v>
      </c>
    </row>
    <row r="54" spans="1:13" ht="12" thickBot="1">
      <c r="A54" s="43" t="s">
        <v>112</v>
      </c>
      <c r="B54" s="44"/>
      <c r="C54" s="44"/>
      <c r="D54" s="45">
        <f>SUM(D34:D53)</f>
        <v>1243046.44</v>
      </c>
      <c r="E54" s="45">
        <v>368608.39</v>
      </c>
      <c r="F54" s="45">
        <v>638116</v>
      </c>
      <c r="G54" s="45">
        <v>458160.4</v>
      </c>
      <c r="H54" s="45">
        <v>0</v>
      </c>
      <c r="I54" s="45">
        <v>308215.47</v>
      </c>
      <c r="J54" s="46">
        <f t="shared" si="1"/>
        <v>67.27239412223317</v>
      </c>
      <c r="K54" s="45">
        <v>0</v>
      </c>
      <c r="L54" s="45">
        <v>0</v>
      </c>
      <c r="M54" s="39">
        <f>SUM(M34:M53)</f>
        <v>416277.66000000003</v>
      </c>
    </row>
    <row r="55" spans="1:13" ht="16.5" thickBot="1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" thickBot="1">
      <c r="A56" s="7" t="s">
        <v>113</v>
      </c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3" ht="12" thickBot="1">
      <c r="A57" s="21" t="s">
        <v>33</v>
      </c>
      <c r="B57" s="22" t="s">
        <v>114</v>
      </c>
      <c r="C57" s="22" t="s">
        <v>115</v>
      </c>
      <c r="D57" s="23">
        <v>190</v>
      </c>
      <c r="E57" s="23">
        <v>0</v>
      </c>
      <c r="F57" s="23">
        <v>0</v>
      </c>
      <c r="G57" s="23">
        <v>190</v>
      </c>
      <c r="H57" s="23"/>
      <c r="I57" s="23">
        <v>190</v>
      </c>
      <c r="J57" s="24">
        <f>IF(G57=0,"***",100*I57/G57)</f>
        <v>100</v>
      </c>
      <c r="K57" s="23"/>
      <c r="L57" s="23"/>
      <c r="M57" s="20">
        <v>0</v>
      </c>
    </row>
    <row r="58" spans="1:13" ht="12" thickBot="1">
      <c r="A58" s="43" t="s">
        <v>116</v>
      </c>
      <c r="B58" s="44"/>
      <c r="C58" s="44"/>
      <c r="D58" s="45">
        <v>190</v>
      </c>
      <c r="E58" s="45">
        <v>0</v>
      </c>
      <c r="F58" s="45">
        <v>0</v>
      </c>
      <c r="G58" s="45">
        <v>190</v>
      </c>
      <c r="H58" s="45">
        <v>0</v>
      </c>
      <c r="I58" s="45">
        <v>190</v>
      </c>
      <c r="J58" s="46">
        <f>IF(G58=0,"***",100*I58/G58)</f>
        <v>100</v>
      </c>
      <c r="K58" s="45">
        <v>0</v>
      </c>
      <c r="L58" s="45">
        <v>0</v>
      </c>
      <c r="M58" s="39">
        <v>0</v>
      </c>
    </row>
    <row r="59" spans="1:13" s="31" customFormat="1" ht="16.5" customHeight="1" thickBot="1">
      <c r="A59" s="29"/>
      <c r="B59" s="30"/>
      <c r="C59" s="30"/>
      <c r="D59" s="40"/>
      <c r="E59" s="40"/>
      <c r="F59" s="40"/>
      <c r="G59" s="40"/>
      <c r="H59" s="40"/>
      <c r="I59" s="40"/>
      <c r="J59" s="41"/>
      <c r="K59" s="40"/>
      <c r="L59" s="40"/>
      <c r="M59" s="42"/>
    </row>
    <row r="60" spans="1:13" s="31" customFormat="1" ht="12" thickBot="1">
      <c r="A60" s="35" t="s">
        <v>117</v>
      </c>
      <c r="B60" s="36"/>
      <c r="C60" s="36"/>
      <c r="D60" s="37">
        <f>SUM(D10:D12,D34:D53,D57)</f>
        <v>1615317.66</v>
      </c>
      <c r="E60" s="37">
        <v>464656.58</v>
      </c>
      <c r="F60" s="37">
        <v>866140</v>
      </c>
      <c r="G60" s="37">
        <v>686374.4</v>
      </c>
      <c r="H60" s="37"/>
      <c r="I60" s="37">
        <v>503223.47</v>
      </c>
      <c r="J60" s="38">
        <f>IF(G60=0,"***",100*I60/G60)</f>
        <v>73.31617700193947</v>
      </c>
      <c r="K60" s="37">
        <v>0</v>
      </c>
      <c r="L60" s="37">
        <v>0</v>
      </c>
      <c r="M60" s="39">
        <f>M54+M58+M13</f>
        <v>464286.69000000006</v>
      </c>
    </row>
    <row r="61" spans="1:13" s="31" customFormat="1" ht="12" thickBot="1">
      <c r="A61" s="35" t="s">
        <v>118</v>
      </c>
      <c r="B61" s="36"/>
      <c r="C61" s="36"/>
      <c r="D61" s="37">
        <f>SUM(D16:D30)</f>
        <v>258724.91</v>
      </c>
      <c r="E61" s="37">
        <v>79606.62</v>
      </c>
      <c r="F61" s="37">
        <v>34627</v>
      </c>
      <c r="G61" s="37">
        <v>36752</v>
      </c>
      <c r="H61" s="37">
        <v>36752</v>
      </c>
      <c r="I61" s="37">
        <v>36750.68</v>
      </c>
      <c r="J61" s="38">
        <f>IF(G61=0,"***",100*I61/G61)</f>
        <v>99.99640835872877</v>
      </c>
      <c r="K61" s="37">
        <v>0</v>
      </c>
      <c r="L61" s="37">
        <v>697.68</v>
      </c>
      <c r="M61" s="39">
        <f>M31</f>
        <v>142366.29</v>
      </c>
    </row>
    <row r="62" spans="1:13" s="31" customFormat="1" ht="12" thickBot="1">
      <c r="A62" s="35" t="s">
        <v>121</v>
      </c>
      <c r="B62" s="36"/>
      <c r="C62" s="48"/>
      <c r="D62" s="49"/>
      <c r="E62" s="49"/>
      <c r="F62" s="49">
        <v>65765</v>
      </c>
      <c r="G62" s="49"/>
      <c r="H62" s="49"/>
      <c r="I62" s="49"/>
      <c r="J62" s="50"/>
      <c r="K62" s="49"/>
      <c r="L62" s="49"/>
      <c r="M62" s="51"/>
    </row>
    <row r="63" spans="1:13" s="31" customFormat="1" ht="16.5" thickBot="1">
      <c r="A63" s="32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1" customFormat="1" ht="12" thickBot="1">
      <c r="A64" s="35" t="s">
        <v>119</v>
      </c>
      <c r="B64" s="36"/>
      <c r="C64" s="36"/>
      <c r="D64" s="37">
        <v>3022216.37</v>
      </c>
      <c r="E64" s="37">
        <v>581541.04</v>
      </c>
      <c r="F64" s="37">
        <f>900767+F62</f>
        <v>966532</v>
      </c>
      <c r="G64" s="37">
        <v>723126.4</v>
      </c>
      <c r="H64" s="37">
        <v>36752</v>
      </c>
      <c r="I64" s="37">
        <v>539974.15</v>
      </c>
      <c r="J64" s="38">
        <f>IF(G64=0,"***",100*I64/G64)</f>
        <v>74.67216658111224</v>
      </c>
      <c r="K64" s="37">
        <v>0</v>
      </c>
      <c r="L64" s="37">
        <v>697.68</v>
      </c>
      <c r="M64" s="39">
        <f>M60+M61</f>
        <v>606652.9800000001</v>
      </c>
    </row>
    <row r="65" spans="1:13" s="31" customFormat="1" ht="16.5" thickBot="1">
      <c r="A65" s="32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s="31" customFormat="1" ht="13.5" thickBot="1">
      <c r="A66" s="35" t="s">
        <v>120</v>
      </c>
      <c r="B66" s="36"/>
      <c r="C66" s="36"/>
      <c r="D66" s="37"/>
      <c r="E66" s="37"/>
      <c r="F66" s="37"/>
      <c r="G66" s="37"/>
      <c r="H66" s="37"/>
      <c r="I66" s="47">
        <v>539975.47</v>
      </c>
      <c r="J66" s="34"/>
      <c r="K66" s="34"/>
      <c r="L66" s="34"/>
      <c r="M66" s="34"/>
    </row>
  </sheetData>
  <mergeCells count="4">
    <mergeCell ref="D5:E5"/>
    <mergeCell ref="F5:J5"/>
    <mergeCell ref="K5:L5"/>
    <mergeCell ref="F7:G7"/>
  </mergeCells>
  <printOptions/>
  <pageMargins left="0.23" right="0.22" top="1" bottom="1" header="0.4921259845" footer="0.4921259845"/>
  <pageSetup horizontalDpi="600" verticalDpi="600" orientation="landscape" paperSize="9" scale="9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2005-03-18T10:29:37Z</cp:lastPrinted>
  <dcterms:created xsi:type="dcterms:W3CDTF">1999-06-03T15:11:32Z</dcterms:created>
  <dcterms:modified xsi:type="dcterms:W3CDTF">2005-04-07T13:41:13Z</dcterms:modified>
  <cp:category/>
  <cp:version/>
  <cp:contentType/>
  <cp:contentStatus/>
</cp:coreProperties>
</file>