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120" windowWidth="19440" windowHeight="10440"/>
  </bookViews>
  <sheets>
    <sheet name="Tabulka" sheetId="7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71" l="1"/>
  <c r="M43" i="71" l="1"/>
  <c r="F43" i="71"/>
  <c r="R43" i="71" s="1"/>
  <c r="E43" i="71"/>
  <c r="Q43" i="71" s="1"/>
  <c r="Q42" i="71"/>
  <c r="M42" i="71"/>
  <c r="F42" i="71"/>
  <c r="R42" i="71" s="1"/>
  <c r="E42" i="71"/>
  <c r="D42" i="71"/>
  <c r="P40" i="71"/>
  <c r="F40" i="71"/>
  <c r="R40" i="71" s="1"/>
  <c r="E40" i="71"/>
  <c r="Q40" i="71" s="1"/>
  <c r="Q39" i="71"/>
  <c r="M39" i="71"/>
  <c r="F39" i="71"/>
  <c r="R39" i="71" s="1"/>
  <c r="E39" i="71"/>
  <c r="Q38" i="71"/>
  <c r="M38" i="71"/>
  <c r="F38" i="71"/>
  <c r="R38" i="71" s="1"/>
  <c r="E38" i="71"/>
  <c r="D38" i="71"/>
  <c r="M37" i="71"/>
  <c r="F37" i="71"/>
  <c r="E37" i="71"/>
  <c r="Q37" i="71" s="1"/>
  <c r="M36" i="71"/>
  <c r="F36" i="71"/>
  <c r="E36" i="71"/>
  <c r="Q36" i="71" s="1"/>
  <c r="M35" i="71"/>
  <c r="F35" i="71"/>
  <c r="G35" i="71" s="1"/>
  <c r="E35" i="71"/>
  <c r="Q35" i="71" s="1"/>
  <c r="D35" i="71"/>
  <c r="M34" i="71"/>
  <c r="F34" i="71"/>
  <c r="G34" i="71" s="1"/>
  <c r="E34" i="71"/>
  <c r="Q34" i="71" s="1"/>
  <c r="D34" i="71"/>
  <c r="M33" i="71"/>
  <c r="F33" i="71"/>
  <c r="R33" i="71" s="1"/>
  <c r="E33" i="71"/>
  <c r="Q33" i="71" s="1"/>
  <c r="D33" i="71"/>
  <c r="Q32" i="71"/>
  <c r="M32" i="71"/>
  <c r="F32" i="71"/>
  <c r="E32" i="71"/>
  <c r="D32" i="71"/>
  <c r="M31" i="71"/>
  <c r="F31" i="71"/>
  <c r="R31" i="71" s="1"/>
  <c r="E31" i="71"/>
  <c r="Q31" i="71" s="1"/>
  <c r="D31" i="71"/>
  <c r="M30" i="71"/>
  <c r="F30" i="71"/>
  <c r="R30" i="71" s="1"/>
  <c r="E30" i="71"/>
  <c r="Q30" i="71" s="1"/>
  <c r="D30" i="71"/>
  <c r="P29" i="71"/>
  <c r="M29" i="71"/>
  <c r="J29" i="71"/>
  <c r="F29" i="71"/>
  <c r="R29" i="71" s="1"/>
  <c r="E29" i="71"/>
  <c r="Q29" i="71" s="1"/>
  <c r="D29" i="71"/>
  <c r="O28" i="71"/>
  <c r="N28" i="71"/>
  <c r="L28" i="71"/>
  <c r="K28" i="71"/>
  <c r="I28" i="71"/>
  <c r="H28" i="71"/>
  <c r="C28" i="71"/>
  <c r="B28" i="71"/>
  <c r="P27" i="71"/>
  <c r="M27" i="71"/>
  <c r="J27" i="71"/>
  <c r="F27" i="71"/>
  <c r="R27" i="71" s="1"/>
  <c r="E27" i="71"/>
  <c r="Q27" i="71" s="1"/>
  <c r="D27" i="71"/>
  <c r="P26" i="71"/>
  <c r="M26" i="71"/>
  <c r="J26" i="71"/>
  <c r="F26" i="71"/>
  <c r="E26" i="71"/>
  <c r="Q26" i="71" s="1"/>
  <c r="D26" i="71"/>
  <c r="O25" i="71"/>
  <c r="N25" i="71"/>
  <c r="L25" i="71"/>
  <c r="K25" i="71"/>
  <c r="I25" i="71"/>
  <c r="H25" i="71"/>
  <c r="C25" i="71"/>
  <c r="B25" i="71"/>
  <c r="M24" i="71"/>
  <c r="F24" i="71"/>
  <c r="R24" i="71" s="1"/>
  <c r="E24" i="71"/>
  <c r="Q24" i="71" s="1"/>
  <c r="D24" i="71"/>
  <c r="P23" i="71"/>
  <c r="M23" i="71"/>
  <c r="J23" i="71"/>
  <c r="F23" i="71"/>
  <c r="E23" i="71"/>
  <c r="Q23" i="71" s="1"/>
  <c r="D23" i="71"/>
  <c r="P22" i="71"/>
  <c r="M22" i="71"/>
  <c r="J22" i="71"/>
  <c r="F22" i="71"/>
  <c r="R22" i="71" s="1"/>
  <c r="E22" i="71"/>
  <c r="Q22" i="71" s="1"/>
  <c r="D22" i="71"/>
  <c r="P21" i="71"/>
  <c r="M21" i="71"/>
  <c r="J21" i="71"/>
  <c r="F21" i="71"/>
  <c r="E21" i="71"/>
  <c r="Q21" i="71" s="1"/>
  <c r="D21" i="71"/>
  <c r="P20" i="71"/>
  <c r="M20" i="71"/>
  <c r="J20" i="71"/>
  <c r="F20" i="71"/>
  <c r="R20" i="71" s="1"/>
  <c r="E20" i="71"/>
  <c r="Q20" i="71" s="1"/>
  <c r="D20" i="71"/>
  <c r="P19" i="71"/>
  <c r="M19" i="71"/>
  <c r="J19" i="71"/>
  <c r="F19" i="71"/>
  <c r="E19" i="71"/>
  <c r="Q19" i="71" s="1"/>
  <c r="D19" i="71"/>
  <c r="P18" i="71"/>
  <c r="M18" i="71"/>
  <c r="J18" i="71"/>
  <c r="F18" i="71"/>
  <c r="R18" i="71" s="1"/>
  <c r="E18" i="71"/>
  <c r="Q18" i="71" s="1"/>
  <c r="D18" i="71"/>
  <c r="P17" i="71"/>
  <c r="J17" i="71"/>
  <c r="F17" i="71"/>
  <c r="R17" i="71" s="1"/>
  <c r="E17" i="71"/>
  <c r="Q17" i="71" s="1"/>
  <c r="D17" i="71"/>
  <c r="O16" i="71"/>
  <c r="N16" i="71"/>
  <c r="L16" i="71"/>
  <c r="K16" i="71"/>
  <c r="I16" i="71"/>
  <c r="H16" i="71"/>
  <c r="C16" i="71"/>
  <c r="B16" i="71"/>
  <c r="P15" i="71"/>
  <c r="M15" i="71"/>
  <c r="J15" i="71"/>
  <c r="F15" i="71"/>
  <c r="R15" i="71" s="1"/>
  <c r="E15" i="71"/>
  <c r="Q15" i="71" s="1"/>
  <c r="D15" i="71"/>
  <c r="P14" i="71"/>
  <c r="M14" i="71"/>
  <c r="J14" i="71"/>
  <c r="F14" i="71"/>
  <c r="R14" i="71" s="1"/>
  <c r="E14" i="71"/>
  <c r="Q14" i="71" s="1"/>
  <c r="D14" i="71"/>
  <c r="P13" i="71"/>
  <c r="M13" i="71"/>
  <c r="J13" i="71"/>
  <c r="F13" i="71"/>
  <c r="E13" i="71"/>
  <c r="D13" i="71"/>
  <c r="P12" i="71"/>
  <c r="M12" i="71"/>
  <c r="J12" i="71"/>
  <c r="F12" i="71"/>
  <c r="R12" i="71" s="1"/>
  <c r="E12" i="71"/>
  <c r="Q12" i="71" s="1"/>
  <c r="D12" i="71"/>
  <c r="M25" i="71" l="1"/>
  <c r="G15" i="71"/>
  <c r="B41" i="71"/>
  <c r="B44" i="71" s="1"/>
  <c r="K41" i="71"/>
  <c r="K44" i="71" s="1"/>
  <c r="P28" i="71"/>
  <c r="G12" i="71"/>
  <c r="C41" i="71"/>
  <c r="G22" i="71"/>
  <c r="S24" i="71"/>
  <c r="G27" i="71"/>
  <c r="M28" i="71"/>
  <c r="E16" i="71"/>
  <c r="Q16" i="71" s="1"/>
  <c r="S14" i="71"/>
  <c r="M16" i="71"/>
  <c r="S17" i="71"/>
  <c r="G18" i="71"/>
  <c r="G21" i="71"/>
  <c r="J25" i="71"/>
  <c r="G26" i="71"/>
  <c r="S30" i="71"/>
  <c r="F16" i="71"/>
  <c r="Q13" i="71"/>
  <c r="H41" i="71"/>
  <c r="H44" i="71" s="1"/>
  <c r="N41" i="71"/>
  <c r="N44" i="71" s="1"/>
  <c r="G17" i="71"/>
  <c r="G23" i="71"/>
  <c r="P25" i="71"/>
  <c r="E28" i="71"/>
  <c r="Q28" i="71" s="1"/>
  <c r="S31" i="71"/>
  <c r="G32" i="71"/>
  <c r="G42" i="71"/>
  <c r="J16" i="71"/>
  <c r="O41" i="71"/>
  <c r="O44" i="71" s="1"/>
  <c r="G19" i="71"/>
  <c r="R19" i="71"/>
  <c r="G20" i="71"/>
  <c r="S22" i="71"/>
  <c r="D25" i="71"/>
  <c r="J28" i="71"/>
  <c r="S29" i="71"/>
  <c r="S33" i="71"/>
  <c r="G36" i="71"/>
  <c r="G37" i="71"/>
  <c r="G38" i="71"/>
  <c r="L41" i="71"/>
  <c r="L44" i="71" s="1"/>
  <c r="G43" i="71"/>
  <c r="G40" i="71"/>
  <c r="G39" i="71"/>
  <c r="R37" i="71"/>
  <c r="R36" i="71"/>
  <c r="R35" i="71"/>
  <c r="S35" i="71" s="1"/>
  <c r="G33" i="71"/>
  <c r="R32" i="71"/>
  <c r="S32" i="71" s="1"/>
  <c r="G30" i="71"/>
  <c r="S12" i="71"/>
  <c r="C44" i="71"/>
  <c r="D44" i="71" s="1"/>
  <c r="D41" i="71"/>
  <c r="G14" i="71"/>
  <c r="D16" i="71"/>
  <c r="P16" i="71"/>
  <c r="R21" i="71"/>
  <c r="S21" i="71" s="1"/>
  <c r="G24" i="71"/>
  <c r="R13" i="71"/>
  <c r="R26" i="71"/>
  <c r="D28" i="71"/>
  <c r="G29" i="71"/>
  <c r="G13" i="71"/>
  <c r="R23" i="71"/>
  <c r="E25" i="71"/>
  <c r="Q25" i="71" s="1"/>
  <c r="F25" i="71"/>
  <c r="F28" i="71"/>
  <c r="R34" i="71"/>
  <c r="S34" i="71" s="1"/>
  <c r="I41" i="71"/>
  <c r="G31" i="71"/>
  <c r="G25" i="71" l="1"/>
  <c r="M41" i="71"/>
  <c r="S13" i="71"/>
  <c r="M44" i="71"/>
  <c r="P44" i="71"/>
  <c r="G28" i="71"/>
  <c r="E41" i="71"/>
  <c r="E44" i="71" s="1"/>
  <c r="G16" i="71"/>
  <c r="P41" i="71"/>
  <c r="R16" i="71"/>
  <c r="S16" i="71" s="1"/>
  <c r="R28" i="71"/>
  <c r="Q41" i="71"/>
  <c r="Q44" i="71" s="1"/>
  <c r="R25" i="71"/>
  <c r="S25" i="71" s="1"/>
  <c r="I44" i="71"/>
  <c r="J44" i="71" s="1"/>
  <c r="J41" i="71"/>
  <c r="F41" i="71"/>
  <c r="F44" i="71" l="1"/>
  <c r="G44" i="71" s="1"/>
  <c r="G41" i="71"/>
  <c r="R41" i="71"/>
  <c r="R44" i="71" l="1"/>
  <c r="S44" i="71" s="1"/>
  <c r="S41" i="71"/>
</calcChain>
</file>

<file path=xl/sharedStrings.xml><?xml version="1.0" encoding="utf-8"?>
<sst xmlns="http://schemas.openxmlformats.org/spreadsheetml/2006/main" count="130" uniqueCount="53">
  <si>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</si>
  <si>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</si>
  <si>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</si>
  <si>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</si>
  <si>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</si>
  <si>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</si>
  <si>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</si>
  <si>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</si>
  <si>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</si>
  <si>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</si>
  <si>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</si>
  <si>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</si>
  <si>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</si>
  <si>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</si>
  <si>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</si>
  <si>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Solid</t>
  </si>
  <si>
    <t>TSK</t>
  </si>
  <si>
    <t>Kolektory Praha</t>
  </si>
  <si>
    <t>Urbia</t>
  </si>
  <si>
    <t>Daň z příjmu MČ</t>
  </si>
  <si>
    <t>Tvorba opravných položek</t>
  </si>
  <si>
    <t>Odpisy nedobytných pohledávek</t>
  </si>
  <si>
    <t>Uplatnění cen při prodejích majetku</t>
  </si>
  <si>
    <t>Správa pozemků celkem</t>
  </si>
  <si>
    <t>Acton (správa pozemků)</t>
  </si>
  <si>
    <t>Sdružení Centra-Austis</t>
  </si>
  <si>
    <t>Liga servis</t>
  </si>
  <si>
    <t>Daň z příjmu vlastního HMP</t>
  </si>
  <si>
    <t>Centra</t>
  </si>
  <si>
    <t>Pronájmy objektů v HOM - PVS</t>
  </si>
  <si>
    <t>Prodej nemovitostí v HOM</t>
  </si>
  <si>
    <t>Výstaviště Praha</t>
  </si>
  <si>
    <t>Technologie hl.m. Prahy</t>
  </si>
  <si>
    <t>Odpisy HIM u komerčně využ. obj.</t>
  </si>
  <si>
    <t>Pronájmy obj. a poz.v HOM-bez PVS</t>
  </si>
  <si>
    <t>Q - Facility</t>
  </si>
  <si>
    <t>Aktuální</t>
  </si>
  <si>
    <t>plán</t>
  </si>
  <si>
    <t>Trade Centre Praha</t>
  </si>
  <si>
    <t>CELKEM podnikatelská činnost HMP bez MĆ</t>
  </si>
  <si>
    <t>Podnikatelská činnost - odbor ODO</t>
  </si>
  <si>
    <t>Podnikatelská činnost - odbor OBF</t>
  </si>
  <si>
    <t>Ostatní podnikatelská činnost HOM</t>
  </si>
  <si>
    <t>Podnik. činnost- ostat.odbory MHMP</t>
  </si>
  <si>
    <t>Správa bytových objektů celkem</t>
  </si>
  <si>
    <t>Rezerva na havárie a nepředvíd. výdaje</t>
  </si>
  <si>
    <t>CELKEM  podnikatelská činnost HMP po zdanění</t>
  </si>
  <si>
    <t>Správa nebytových objektů a staveb celkem</t>
  </si>
  <si>
    <t xml:space="preserve">Výsledky podnikatelské činnosti vlastního hl.m. Prahy za rok 2021 podává následující tabulka:                                                                                              </t>
  </si>
  <si>
    <t>Tabulka k hodnocení podnikatelské činnosti vlastního hl.m. Prahy za rok 2021</t>
  </si>
  <si>
    <t>1-12/21</t>
  </si>
  <si>
    <t>Správce, oblast hodnocení</t>
  </si>
  <si>
    <t>Příloha č. 6 k usnesení Zastupitelstva HMP č. 38/64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</si>
</sst>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u/>
      <sz val="12"/>
      <name val="Times New Roman CE"/>
      <charset val="238"/>
    </font>
    <font>
      <sz val="10"/>
      <name val="Times New Roman CE"/>
      <charset val="238"/>
    </font>
    <font>
      <sz val="8"/>
      <color rgb="FFFF000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9"/>
      <color theme="3" tint="0.39997558519241921"/>
      <name val="Times New Roman CE"/>
      <charset val="238"/>
    </font>
    <font>
      <sz val="10"/>
      <color theme="3" tint="0.39997558519241921"/>
      <name val="Times New Roman CE"/>
      <family val="1"/>
      <charset val="238"/>
    </font>
    <font>
      <sz val="8"/>
      <color theme="3" tint="0.39997558519241921"/>
      <name val="Times New Roman CE"/>
      <family val="1"/>
      <charset val="238"/>
    </font>
    <font>
      <sz val="10"/>
      <color theme="3" tint="0.39997558519241921"/>
      <name val="Times New Roman CE"/>
      <charset val="238"/>
    </font>
    <font>
      <b/>
      <sz val="10"/>
      <color theme="3" tint="0.39997558519241921"/>
      <name val="Times New Roman CE"/>
      <charset val="238"/>
    </font>
    <font>
      <sz val="7"/>
      <color theme="3" tint="0.39997558519241921"/>
      <name val="Times New Roman CE"/>
      <family val="1"/>
      <charset val="238"/>
    </font>
    <font>
      <sz val="10"/>
      <color theme="3" tint="0.39997558519241921"/>
      <name val="Arial CE"/>
      <charset val="238"/>
    </font>
    <font>
      <sz val="10"/>
      <color rgb="FFFF0000"/>
      <name val="Times New Roman CE"/>
      <charset val="238"/>
    </font>
    <font>
      <i/>
      <u/>
      <sz val="12"/>
      <color theme="3" tint="0.39997558519241921"/>
      <name val="Times New Roman CE"/>
      <charset val="238"/>
    </font>
    <font>
      <i/>
      <u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9" fontId="2" fillId="0" borderId="0">
      <alignment vertical="center"/>
    </xf>
    <xf numFmtId="0" fontId="1" fillId="0" borderId="0" applyNumberFormat="0"/>
    <xf numFmtId="0" fontId="1" fillId="0" borderId="0" applyNumberFormat="0"/>
  </cellStyleXfs>
  <cellXfs count="146">
    <xf numFmtId="0" fontId="0" fillId="0" borderId="0" xfId="0"/>
    <xf numFmtId="0" fontId="4" fillId="0" borderId="0" xfId="3" applyFont="1"/>
    <xf numFmtId="0" fontId="7" fillId="0" borderId="0" xfId="3" applyFont="1" applyAlignment="1">
      <alignment horizontal="right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5" xfId="3" applyFont="1" applyBorder="1" applyAlignment="1">
      <alignment horizontal="centerContinuous" vertical="center"/>
    </xf>
    <xf numFmtId="0" fontId="7" fillId="0" borderId="6" xfId="3" applyFont="1" applyBorder="1" applyAlignment="1">
      <alignment horizontal="centerContinuous"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8" xfId="3" applyFont="1" applyBorder="1" applyAlignment="1">
      <alignment horizontal="centerContinuous" vertical="center"/>
    </xf>
    <xf numFmtId="0" fontId="7" fillId="0" borderId="9" xfId="3" applyFont="1" applyBorder="1" applyAlignment="1">
      <alignment horizontal="centerContinuous" vertical="center"/>
    </xf>
    <xf numFmtId="0" fontId="7" fillId="0" borderId="10" xfId="3" applyFont="1" applyBorder="1" applyAlignme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5" fillId="0" borderId="0" xfId="3" applyFont="1"/>
    <xf numFmtId="3" fontId="6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3" fontId="7" fillId="0" borderId="22" xfId="3" applyNumberFormat="1" applyFont="1" applyFill="1" applyBorder="1" applyAlignment="1">
      <alignment vertical="center"/>
    </xf>
    <xf numFmtId="164" fontId="7" fillId="0" borderId="21" xfId="3" applyNumberFormat="1" applyFont="1" applyFill="1" applyBorder="1" applyAlignment="1">
      <alignment vertical="center"/>
    </xf>
    <xf numFmtId="3" fontId="7" fillId="0" borderId="46" xfId="4" applyNumberFormat="1" applyFont="1" applyFill="1" applyBorder="1" applyAlignment="1">
      <alignment vertical="center"/>
    </xf>
    <xf numFmtId="164" fontId="7" fillId="0" borderId="25" xfId="3" applyNumberFormat="1" applyFont="1" applyFill="1" applyBorder="1" applyAlignment="1">
      <alignment vertical="center"/>
    </xf>
    <xf numFmtId="3" fontId="7" fillId="0" borderId="45" xfId="4" applyNumberFormat="1" applyFont="1" applyFill="1" applyBorder="1" applyAlignment="1">
      <alignment vertical="center"/>
    </xf>
    <xf numFmtId="3" fontId="7" fillId="0" borderId="35" xfId="3" applyNumberFormat="1" applyFont="1" applyFill="1" applyBorder="1" applyAlignment="1">
      <alignment vertical="center"/>
    </xf>
    <xf numFmtId="164" fontId="8" fillId="0" borderId="17" xfId="3" applyNumberFormat="1" applyFont="1" applyFill="1" applyBorder="1" applyAlignment="1">
      <alignment vertical="center"/>
    </xf>
    <xf numFmtId="3" fontId="7" fillId="0" borderId="37" xfId="3" applyNumberFormat="1" applyFont="1" applyFill="1" applyBorder="1" applyAlignment="1">
      <alignment vertical="center"/>
    </xf>
    <xf numFmtId="3" fontId="7" fillId="0" borderId="37" xfId="3" applyNumberFormat="1" applyFont="1" applyFill="1" applyBorder="1" applyAlignment="1">
      <alignment horizontal="right" vertical="center"/>
    </xf>
    <xf numFmtId="3" fontId="7" fillId="0" borderId="22" xfId="3" applyNumberFormat="1" applyFont="1" applyFill="1" applyBorder="1" applyAlignment="1">
      <alignment horizontal="right" vertical="center"/>
    </xf>
    <xf numFmtId="3" fontId="7" fillId="0" borderId="40" xfId="3" applyNumberFormat="1" applyFont="1" applyFill="1" applyBorder="1" applyAlignment="1">
      <alignment vertical="center"/>
    </xf>
    <xf numFmtId="164" fontId="7" fillId="0" borderId="25" xfId="3" applyNumberFormat="1" applyFont="1" applyFill="1" applyBorder="1" applyAlignment="1">
      <alignment horizontal="right" vertical="center"/>
    </xf>
    <xf numFmtId="3" fontId="7" fillId="0" borderId="45" xfId="3" applyNumberFormat="1" applyFont="1" applyFill="1" applyBorder="1" applyAlignment="1">
      <alignment vertical="center"/>
    </xf>
    <xf numFmtId="164" fontId="7" fillId="0" borderId="48" xfId="3" applyNumberFormat="1" applyFont="1" applyFill="1" applyBorder="1" applyAlignment="1">
      <alignment horizontal="right" vertical="center"/>
    </xf>
    <xf numFmtId="3" fontId="7" fillId="0" borderId="49" xfId="4" applyNumberFormat="1" applyFont="1" applyFill="1" applyBorder="1" applyAlignment="1">
      <alignment vertical="center"/>
    </xf>
    <xf numFmtId="3" fontId="7" fillId="0" borderId="35" xfId="3" applyNumberFormat="1" applyFont="1" applyFill="1" applyBorder="1" applyAlignment="1">
      <alignment horizontal="right" vertical="center"/>
    </xf>
    <xf numFmtId="164" fontId="7" fillId="0" borderId="21" xfId="3" applyNumberFormat="1" applyFont="1" applyFill="1" applyBorder="1" applyAlignment="1">
      <alignment horizontal="right" vertical="center"/>
    </xf>
    <xf numFmtId="3" fontId="7" fillId="0" borderId="14" xfId="3" applyNumberFormat="1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right" vertical="center"/>
    </xf>
    <xf numFmtId="3" fontId="7" fillId="0" borderId="14" xfId="3" applyNumberFormat="1" applyFont="1" applyFill="1" applyBorder="1" applyAlignment="1">
      <alignment horizontal="right" vertical="center"/>
    </xf>
    <xf numFmtId="3" fontId="7" fillId="0" borderId="30" xfId="3" applyNumberFormat="1" applyFont="1" applyFill="1" applyBorder="1" applyAlignment="1">
      <alignment vertical="center"/>
    </xf>
    <xf numFmtId="164" fontId="7" fillId="0" borderId="31" xfId="3" applyNumberFormat="1" applyFont="1" applyFill="1" applyBorder="1" applyAlignment="1">
      <alignment vertical="center"/>
    </xf>
    <xf numFmtId="3" fontId="7" fillId="0" borderId="47" xfId="4" applyNumberFormat="1" applyFont="1" applyFill="1" applyBorder="1" applyAlignment="1">
      <alignment vertical="center"/>
    </xf>
    <xf numFmtId="3" fontId="7" fillId="0" borderId="30" xfId="3" applyNumberFormat="1" applyFont="1" applyFill="1" applyBorder="1" applyAlignment="1">
      <alignment horizontal="right" vertical="center"/>
    </xf>
    <xf numFmtId="3" fontId="8" fillId="0" borderId="34" xfId="3" applyNumberFormat="1" applyFont="1" applyFill="1" applyBorder="1" applyAlignment="1">
      <alignment vertical="center"/>
    </xf>
    <xf numFmtId="3" fontId="8" fillId="0" borderId="33" xfId="3" applyNumberFormat="1" applyFont="1" applyFill="1" applyBorder="1" applyAlignment="1">
      <alignment vertical="center"/>
    </xf>
    <xf numFmtId="164" fontId="7" fillId="0" borderId="31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3" fontId="7" fillId="0" borderId="51" xfId="4" applyNumberFormat="1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vertical="center"/>
    </xf>
    <xf numFmtId="3" fontId="7" fillId="0" borderId="36" xfId="3" applyNumberFormat="1" applyFont="1" applyFill="1" applyBorder="1" applyAlignment="1">
      <alignment vertical="center"/>
    </xf>
    <xf numFmtId="164" fontId="7" fillId="0" borderId="52" xfId="3" applyNumberFormat="1" applyFont="1" applyFill="1" applyBorder="1" applyAlignment="1">
      <alignment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" fontId="7" fillId="0" borderId="46" xfId="3" applyNumberFormat="1" applyFont="1" applyFill="1" applyBorder="1" applyAlignment="1">
      <alignment vertical="center"/>
    </xf>
    <xf numFmtId="164" fontId="8" fillId="0" borderId="9" xfId="3" applyNumberFormat="1" applyFont="1" applyFill="1" applyBorder="1" applyAlignment="1">
      <alignment vertical="center"/>
    </xf>
    <xf numFmtId="3" fontId="7" fillId="0" borderId="53" xfId="3" applyNumberFormat="1" applyFont="1" applyFill="1" applyBorder="1" applyAlignment="1">
      <alignment vertical="center"/>
    </xf>
    <xf numFmtId="3" fontId="8" fillId="0" borderId="27" xfId="3" applyNumberFormat="1" applyFont="1" applyFill="1" applyBorder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49" fontId="7" fillId="0" borderId="50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10" fillId="0" borderId="0" xfId="3" applyFont="1"/>
    <xf numFmtId="3" fontId="10" fillId="0" borderId="0" xfId="3" applyNumberFormat="1" applyFont="1"/>
    <xf numFmtId="0" fontId="10" fillId="0" borderId="0" xfId="3" applyFont="1" applyAlignment="1">
      <alignment horizontal="right"/>
    </xf>
    <xf numFmtId="4" fontId="11" fillId="0" borderId="0" xfId="3" applyNumberFormat="1" applyFont="1"/>
    <xf numFmtId="0" fontId="9" fillId="0" borderId="0" xfId="3" applyFont="1"/>
    <xf numFmtId="3" fontId="9" fillId="0" borderId="0" xfId="3" applyNumberFormat="1" applyFont="1"/>
    <xf numFmtId="0" fontId="9" fillId="0" borderId="0" xfId="3" applyFont="1" applyAlignment="1">
      <alignment horizontal="right"/>
    </xf>
    <xf numFmtId="4" fontId="11" fillId="0" borderId="0" xfId="3" applyNumberFormat="1" applyFont="1" applyAlignment="1">
      <alignment horizontal="right"/>
    </xf>
    <xf numFmtId="0" fontId="12" fillId="0" borderId="0" xfId="3" applyFont="1"/>
    <xf numFmtId="0" fontId="12" fillId="0" borderId="0" xfId="3" applyFont="1" applyAlignment="1">
      <alignment horizontal="right"/>
    </xf>
    <xf numFmtId="0" fontId="11" fillId="0" borderId="0" xfId="3" applyFont="1"/>
    <xf numFmtId="3" fontId="13" fillId="0" borderId="0" xfId="3" applyNumberFormat="1" applyFont="1"/>
    <xf numFmtId="4" fontId="14" fillId="0" borderId="0" xfId="3" applyNumberFormat="1" applyFont="1"/>
    <xf numFmtId="3" fontId="14" fillId="0" borderId="0" xfId="3" applyNumberFormat="1" applyFont="1"/>
    <xf numFmtId="0" fontId="15" fillId="0" borderId="0" xfId="4" applyFont="1" applyFill="1"/>
    <xf numFmtId="0" fontId="10" fillId="0" borderId="0" xfId="3" applyFont="1" applyFill="1"/>
    <xf numFmtId="3" fontId="10" fillId="0" borderId="0" xfId="3" applyNumberFormat="1" applyFont="1" applyFill="1"/>
    <xf numFmtId="3" fontId="14" fillId="0" borderId="0" xfId="3" applyNumberFormat="1" applyFont="1" applyFill="1"/>
    <xf numFmtId="3" fontId="11" fillId="0" borderId="0" xfId="3" applyNumberFormat="1" applyFont="1" applyFill="1"/>
    <xf numFmtId="4" fontId="10" fillId="0" borderId="0" xfId="3" applyNumberFormat="1" applyFont="1"/>
    <xf numFmtId="3" fontId="11" fillId="0" borderId="0" xfId="3" applyNumberFormat="1" applyFont="1"/>
    <xf numFmtId="0" fontId="14" fillId="0" borderId="0" xfId="3" applyFont="1"/>
    <xf numFmtId="0" fontId="5" fillId="0" borderId="0" xfId="3" applyFont="1" applyAlignment="1">
      <alignment horizontal="left"/>
    </xf>
    <xf numFmtId="0" fontId="7" fillId="0" borderId="7" xfId="3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0" fontId="7" fillId="0" borderId="20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0" fontId="16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Alignment="1">
      <alignment horizontal="right"/>
    </xf>
    <xf numFmtId="3" fontId="16" fillId="0" borderId="0" xfId="3" applyNumberFormat="1" applyFont="1" applyAlignment="1">
      <alignment horizontal="right"/>
    </xf>
    <xf numFmtId="164" fontId="7" fillId="0" borderId="26" xfId="3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>
      <alignment horizontal="right" vertical="center"/>
    </xf>
    <xf numFmtId="164" fontId="7" fillId="0" borderId="26" xfId="3" applyNumberFormat="1" applyFont="1" applyFill="1" applyBorder="1" applyAlignment="1">
      <alignment horizontal="right" vertical="center"/>
    </xf>
    <xf numFmtId="164" fontId="7" fillId="0" borderId="23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right"/>
    </xf>
    <xf numFmtId="0" fontId="5" fillId="0" borderId="0" xfId="3" applyFont="1" applyFill="1"/>
    <xf numFmtId="0" fontId="12" fillId="0" borderId="0" xfId="3" applyFont="1" applyFill="1"/>
    <xf numFmtId="164" fontId="9" fillId="0" borderId="23" xfId="3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right"/>
    </xf>
    <xf numFmtId="0" fontId="8" fillId="0" borderId="19" xfId="3" applyFont="1" applyFill="1" applyBorder="1" applyAlignment="1">
      <alignment vertical="center" wrapText="1"/>
    </xf>
    <xf numFmtId="164" fontId="8" fillId="0" borderId="10" xfId="3" applyNumberFormat="1" applyFont="1" applyFill="1" applyBorder="1" applyAlignment="1">
      <alignment vertical="center"/>
    </xf>
    <xf numFmtId="3" fontId="5" fillId="0" borderId="0" xfId="3" applyNumberFormat="1" applyFont="1" applyFill="1" applyAlignment="1">
      <alignment horizontal="right"/>
    </xf>
    <xf numFmtId="0" fontId="7" fillId="0" borderId="29" xfId="3" applyFont="1" applyFill="1" applyBorder="1" applyAlignment="1">
      <alignment vertical="center"/>
    </xf>
    <xf numFmtId="164" fontId="9" fillId="0" borderId="32" xfId="3" applyNumberFormat="1" applyFont="1" applyFill="1" applyBorder="1" applyAlignment="1">
      <alignment horizontal="right" vertical="center"/>
    </xf>
    <xf numFmtId="0" fontId="8" fillId="0" borderId="16" xfId="3" applyFont="1" applyFill="1" applyBorder="1" applyAlignment="1">
      <alignment vertical="center" wrapText="1"/>
    </xf>
    <xf numFmtId="164" fontId="8" fillId="0" borderId="18" xfId="3" applyNumberFormat="1" applyFont="1" applyFill="1" applyBorder="1" applyAlignment="1">
      <alignment vertical="center"/>
    </xf>
    <xf numFmtId="3" fontId="7" fillId="0" borderId="54" xfId="4" applyNumberFormat="1" applyFont="1" applyFill="1" applyBorder="1" applyAlignment="1">
      <alignment horizontal="right" vertical="center"/>
    </xf>
    <xf numFmtId="3" fontId="7" fillId="0" borderId="55" xfId="3" applyNumberFormat="1" applyFont="1" applyFill="1" applyBorder="1" applyAlignment="1">
      <alignment vertical="center"/>
    </xf>
    <xf numFmtId="164" fontId="7" fillId="0" borderId="56" xfId="3" applyNumberFormat="1" applyFont="1" applyFill="1" applyBorder="1" applyAlignment="1">
      <alignment vertical="center"/>
    </xf>
    <xf numFmtId="3" fontId="7" fillId="0" borderId="54" xfId="4" applyNumberFormat="1" applyFont="1" applyFill="1" applyBorder="1" applyAlignment="1">
      <alignment vertical="center"/>
    </xf>
    <xf numFmtId="164" fontId="7" fillId="0" borderId="57" xfId="3" applyNumberFormat="1" applyFont="1" applyFill="1" applyBorder="1" applyAlignment="1">
      <alignment horizontal="right" vertical="center"/>
    </xf>
    <xf numFmtId="0" fontId="8" fillId="0" borderId="41" xfId="3" applyFont="1" applyFill="1" applyBorder="1" applyAlignment="1">
      <alignment vertical="center"/>
    </xf>
    <xf numFmtId="3" fontId="8" fillId="0" borderId="58" xfId="3" applyNumberFormat="1" applyFont="1" applyFill="1" applyBorder="1" applyAlignment="1">
      <alignment vertical="center"/>
    </xf>
    <xf numFmtId="164" fontId="8" fillId="0" borderId="59" xfId="3" applyNumberFormat="1" applyFont="1" applyFill="1" applyBorder="1" applyAlignment="1">
      <alignment vertical="center"/>
    </xf>
    <xf numFmtId="3" fontId="8" fillId="0" borderId="42" xfId="3" applyNumberFormat="1" applyFont="1" applyFill="1" applyBorder="1" applyAlignment="1">
      <alignment vertical="center"/>
    </xf>
    <xf numFmtId="164" fontId="8" fillId="0" borderId="43" xfId="3" applyNumberFormat="1" applyFont="1" applyFill="1" applyBorder="1" applyAlignment="1">
      <alignment vertical="center"/>
    </xf>
    <xf numFmtId="164" fontId="7" fillId="0" borderId="60" xfId="3" applyNumberFormat="1" applyFont="1" applyFill="1" applyBorder="1" applyAlignment="1">
      <alignment vertical="center"/>
    </xf>
    <xf numFmtId="3" fontId="7" fillId="0" borderId="61" xfId="4" applyNumberFormat="1" applyFont="1" applyFill="1" applyBorder="1" applyAlignment="1">
      <alignment vertical="center"/>
    </xf>
    <xf numFmtId="3" fontId="7" fillId="0" borderId="62" xfId="3" applyNumberFormat="1" applyFont="1" applyFill="1" applyBorder="1" applyAlignment="1">
      <alignment vertical="center"/>
    </xf>
    <xf numFmtId="3" fontId="7" fillId="0" borderId="54" xfId="3" applyNumberFormat="1" applyFont="1" applyFill="1" applyBorder="1" applyAlignment="1">
      <alignment vertical="center"/>
    </xf>
    <xf numFmtId="164" fontId="7" fillId="0" borderId="63" xfId="3" applyNumberFormat="1" applyFont="1" applyFill="1" applyBorder="1" applyAlignment="1">
      <alignment vertical="center"/>
    </xf>
    <xf numFmtId="3" fontId="7" fillId="0" borderId="55" xfId="4" applyNumberFormat="1" applyFont="1" applyFill="1" applyBorder="1" applyAlignment="1">
      <alignment vertical="center"/>
    </xf>
    <xf numFmtId="164" fontId="7" fillId="0" borderId="63" xfId="3" applyNumberFormat="1" applyFont="1" applyFill="1" applyBorder="1" applyAlignment="1">
      <alignment horizontal="right" vertical="center"/>
    </xf>
    <xf numFmtId="164" fontId="7" fillId="0" borderId="56" xfId="3" applyNumberFormat="1" applyFont="1" applyFill="1" applyBorder="1" applyAlignment="1">
      <alignment horizontal="right" vertical="center"/>
    </xf>
    <xf numFmtId="3" fontId="7" fillId="0" borderId="55" xfId="3" applyNumberFormat="1" applyFont="1" applyFill="1" applyBorder="1" applyAlignment="1">
      <alignment horizontal="right" vertical="center"/>
    </xf>
    <xf numFmtId="3" fontId="7" fillId="0" borderId="54" xfId="3" applyNumberFormat="1" applyFont="1" applyFill="1" applyBorder="1" applyAlignment="1">
      <alignment horizontal="right" vertical="center"/>
    </xf>
    <xf numFmtId="0" fontId="8" fillId="0" borderId="41" xfId="3" applyFont="1" applyFill="1" applyBorder="1" applyAlignment="1">
      <alignment horizontal="left" vertical="center" wrapText="1"/>
    </xf>
    <xf numFmtId="164" fontId="8" fillId="0" borderId="44" xfId="3" applyNumberFormat="1" applyFont="1" applyFill="1" applyBorder="1" applyAlignment="1">
      <alignment horizontal="right" vertical="center"/>
    </xf>
    <xf numFmtId="3" fontId="7" fillId="0" borderId="49" xfId="3" applyNumberFormat="1" applyFont="1" applyFill="1" applyBorder="1" applyAlignment="1">
      <alignment vertical="center"/>
    </xf>
    <xf numFmtId="164" fontId="7" fillId="0" borderId="64" xfId="3" applyNumberFormat="1" applyFont="1" applyFill="1" applyBorder="1" applyAlignment="1">
      <alignment vertical="center"/>
    </xf>
    <xf numFmtId="3" fontId="7" fillId="0" borderId="12" xfId="3" applyNumberFormat="1" applyFont="1" applyFill="1" applyBorder="1" applyAlignment="1">
      <alignment vertical="center"/>
    </xf>
    <xf numFmtId="164" fontId="7" fillId="0" borderId="65" xfId="3" applyNumberFormat="1" applyFont="1" applyFill="1" applyBorder="1" applyAlignment="1">
      <alignment horizontal="right" vertical="center"/>
    </xf>
    <xf numFmtId="164" fontId="7" fillId="0" borderId="48" xfId="3" applyNumberFormat="1" applyFont="1" applyFill="1" applyBorder="1" applyAlignment="1">
      <alignment vertical="center"/>
    </xf>
    <xf numFmtId="164" fontId="7" fillId="0" borderId="32" xfId="3" applyNumberFormat="1" applyFont="1" applyFill="1" applyBorder="1" applyAlignment="1">
      <alignment vertical="center"/>
    </xf>
    <xf numFmtId="164" fontId="9" fillId="0" borderId="31" xfId="3" applyNumberFormat="1" applyFont="1" applyFill="1" applyBorder="1" applyAlignment="1">
      <alignment horizontal="right" vertical="center"/>
    </xf>
    <xf numFmtId="0" fontId="17" fillId="0" borderId="0" xfId="3" applyFont="1"/>
    <xf numFmtId="0" fontId="18" fillId="0" borderId="0" xfId="3" applyFont="1"/>
    <xf numFmtId="0" fontId="7" fillId="0" borderId="38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</cellXfs>
  <cellStyles count="5">
    <cellStyle name="d" xfId="1"/>
    <cellStyle name="k6" xfId="2"/>
    <cellStyle name="Normální" xfId="0" builtinId="0"/>
    <cellStyle name="normální_Kopie - 1.Q 03-HČ rozb-tab. celk. výsledky" xfId="3"/>
    <cellStyle name="normální_XKopie - HČ rozp.04-tabulka verze 1 z 7.8.0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6A90260C-05E0-4A90-B747-C76D8CAB84C0}"/>
            </a:ext>
          </a:extLst>
        </xdr:cNvPr>
        <xdr:cNvSpPr>
          <a:spLocks noChangeArrowheads="1"/>
        </xdr:cNvSpPr>
      </xdr:nvSpPr>
      <xdr:spPr bwMode="auto">
        <a:xfrm>
          <a:off x="7734300" y="637032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9D444587-7A90-4DDF-86E4-E6AB4D89F156}"/>
            </a:ext>
          </a:extLst>
        </xdr:cNvPr>
        <xdr:cNvSpPr>
          <a:spLocks noChangeArrowheads="1"/>
        </xdr:cNvSpPr>
      </xdr:nvSpPr>
      <xdr:spPr bwMode="auto">
        <a:xfrm>
          <a:off x="7734300" y="637032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98B7BBEC-3ADD-4274-895E-1873A7FB12FA}"/>
            </a:ext>
          </a:extLst>
        </xdr:cNvPr>
        <xdr:cNvSpPr>
          <a:spLocks noChangeArrowheads="1"/>
        </xdr:cNvSpPr>
      </xdr:nvSpPr>
      <xdr:spPr bwMode="auto">
        <a:xfrm>
          <a:off x="7734300" y="637032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/>
  </sheetViews>
  <sheetFormatPr defaultColWidth="9.140625" defaultRowHeight="12.75" x14ac:dyDescent="0.2"/>
  <cols>
    <col min="1" max="1" width="26.42578125" style="63" customWidth="1"/>
    <col min="2" max="3" width="8.7109375" style="63" customWidth="1"/>
    <col min="4" max="4" width="5.7109375" style="63" customWidth="1"/>
    <col min="5" max="6" width="8.7109375" style="63" customWidth="1"/>
    <col min="7" max="7" width="5.7109375" style="63" customWidth="1"/>
    <col min="8" max="9" width="8.7109375" style="63" customWidth="1"/>
    <col min="10" max="10" width="5.7109375" style="63" customWidth="1"/>
    <col min="11" max="12" width="8.7109375" style="63" customWidth="1"/>
    <col min="13" max="13" width="5.7109375" style="63" customWidth="1"/>
    <col min="14" max="15" width="8.7109375" style="63" customWidth="1"/>
    <col min="16" max="16" width="5.7109375" style="63" customWidth="1"/>
    <col min="17" max="18" width="8.7109375" style="63" customWidth="1"/>
    <col min="19" max="19" width="5.7109375" style="63" customWidth="1"/>
    <col min="20" max="116" width="10.7109375" style="63" customWidth="1"/>
    <col min="117" max="135" width="6.7109375" style="63" customWidth="1"/>
    <col min="136" max="16384" width="9.140625" style="63"/>
  </cols>
  <sheetData>
    <row r="1" spans="1:20" ht="15.75" x14ac:dyDescent="0.25">
      <c r="A1" s="142" t="s">
        <v>52</v>
      </c>
      <c r="B1" s="141"/>
      <c r="C1" s="141"/>
      <c r="D1" s="141"/>
      <c r="E1" s="141"/>
      <c r="F1" s="141"/>
      <c r="G1" s="141"/>
      <c r="H1" s="141"/>
      <c r="I1" s="141"/>
    </row>
    <row r="4" spans="1:20" ht="12.95" customHeight="1" x14ac:dyDescent="0.2">
      <c r="A4" s="85" t="s">
        <v>48</v>
      </c>
      <c r="K4" s="64"/>
      <c r="S4" s="65"/>
      <c r="T4" s="66"/>
    </row>
    <row r="5" spans="1:20" ht="12.95" customHeight="1" x14ac:dyDescent="0.2">
      <c r="A5" s="17"/>
      <c r="K5" s="64"/>
      <c r="T5" s="66"/>
    </row>
    <row r="6" spans="1:20" ht="12.95" customHeight="1" x14ac:dyDescent="0.25">
      <c r="A6" s="1" t="s">
        <v>49</v>
      </c>
      <c r="T6" s="66"/>
    </row>
    <row r="7" spans="1:20" ht="12.95" customHeight="1" thickBot="1" x14ac:dyDescent="0.25">
      <c r="A7" s="67"/>
      <c r="B7" s="67"/>
      <c r="C7" s="68"/>
      <c r="D7" s="67"/>
      <c r="E7" s="67"/>
      <c r="F7" s="67"/>
      <c r="G7" s="67"/>
      <c r="H7" s="67"/>
      <c r="I7" s="67"/>
      <c r="J7" s="67"/>
      <c r="K7" s="69"/>
      <c r="L7" s="67"/>
      <c r="M7" s="67"/>
      <c r="N7" s="67"/>
      <c r="O7" s="68"/>
      <c r="P7" s="67"/>
      <c r="Q7" s="67"/>
      <c r="R7" s="69"/>
      <c r="S7" s="2" t="s">
        <v>0</v>
      </c>
      <c r="T7" s="66"/>
    </row>
    <row r="8" spans="1:20" ht="12.95" customHeight="1" x14ac:dyDescent="0.2">
      <c r="A8" s="3" t="s">
        <v>51</v>
      </c>
      <c r="B8" s="143" t="s">
        <v>1</v>
      </c>
      <c r="C8" s="144"/>
      <c r="D8" s="145"/>
      <c r="E8" s="4" t="s">
        <v>2</v>
      </c>
      <c r="F8" s="4"/>
      <c r="G8" s="5"/>
      <c r="H8" s="6" t="s">
        <v>3</v>
      </c>
      <c r="I8" s="6"/>
      <c r="J8" s="6"/>
      <c r="K8" s="6"/>
      <c r="L8" s="6"/>
      <c r="M8" s="6"/>
      <c r="N8" s="6"/>
      <c r="O8" s="6"/>
      <c r="P8" s="7"/>
      <c r="Q8" s="4" t="s">
        <v>4</v>
      </c>
      <c r="R8" s="4"/>
      <c r="S8" s="8"/>
      <c r="T8" s="70"/>
    </row>
    <row r="9" spans="1:20" ht="12.95" customHeight="1" x14ac:dyDescent="0.2">
      <c r="A9" s="9"/>
      <c r="B9" s="10"/>
      <c r="C9" s="10"/>
      <c r="D9" s="11"/>
      <c r="E9" s="10"/>
      <c r="F9" s="10"/>
      <c r="G9" s="11"/>
      <c r="H9" s="12" t="s">
        <v>5</v>
      </c>
      <c r="I9" s="12"/>
      <c r="J9" s="13"/>
      <c r="K9" s="12" t="s">
        <v>6</v>
      </c>
      <c r="L9" s="12"/>
      <c r="M9" s="13"/>
      <c r="N9" s="12" t="s">
        <v>7</v>
      </c>
      <c r="O9" s="12"/>
      <c r="P9" s="13"/>
      <c r="Q9" s="10"/>
      <c r="R9" s="10"/>
      <c r="S9" s="14"/>
      <c r="T9" s="65"/>
    </row>
    <row r="10" spans="1:20" ht="12.95" customHeight="1" x14ac:dyDescent="0.2">
      <c r="A10" s="86"/>
      <c r="B10" s="52" t="s">
        <v>36</v>
      </c>
      <c r="C10" s="58" t="s">
        <v>8</v>
      </c>
      <c r="D10" s="59" t="s">
        <v>9</v>
      </c>
      <c r="E10" s="52" t="s">
        <v>36</v>
      </c>
      <c r="F10" s="60" t="s">
        <v>8</v>
      </c>
      <c r="G10" s="59" t="s">
        <v>10</v>
      </c>
      <c r="H10" s="52" t="s">
        <v>36</v>
      </c>
      <c r="I10" s="60" t="s">
        <v>8</v>
      </c>
      <c r="J10" s="59" t="s">
        <v>9</v>
      </c>
      <c r="K10" s="52" t="s">
        <v>36</v>
      </c>
      <c r="L10" s="60" t="s">
        <v>8</v>
      </c>
      <c r="M10" s="59" t="s">
        <v>9</v>
      </c>
      <c r="N10" s="52" t="s">
        <v>36</v>
      </c>
      <c r="O10" s="60" t="s">
        <v>8</v>
      </c>
      <c r="P10" s="59" t="s">
        <v>9</v>
      </c>
      <c r="Q10" s="52" t="s">
        <v>36</v>
      </c>
      <c r="R10" s="60" t="s">
        <v>8</v>
      </c>
      <c r="S10" s="15" t="s">
        <v>9</v>
      </c>
      <c r="T10" s="65"/>
    </row>
    <row r="11" spans="1:20" ht="12.95" customHeight="1" x14ac:dyDescent="0.2">
      <c r="A11" s="87"/>
      <c r="B11" s="53" t="s">
        <v>37</v>
      </c>
      <c r="C11" s="61" t="s">
        <v>50</v>
      </c>
      <c r="D11" s="62" t="s">
        <v>11</v>
      </c>
      <c r="E11" s="53" t="s">
        <v>37</v>
      </c>
      <c r="F11" s="61" t="s">
        <v>50</v>
      </c>
      <c r="G11" s="62" t="s">
        <v>11</v>
      </c>
      <c r="H11" s="53" t="s">
        <v>37</v>
      </c>
      <c r="I11" s="61" t="s">
        <v>50</v>
      </c>
      <c r="J11" s="62" t="s">
        <v>11</v>
      </c>
      <c r="K11" s="53" t="s">
        <v>37</v>
      </c>
      <c r="L11" s="61" t="s">
        <v>50</v>
      </c>
      <c r="M11" s="62" t="s">
        <v>11</v>
      </c>
      <c r="N11" s="53" t="s">
        <v>37</v>
      </c>
      <c r="O11" s="61" t="s">
        <v>50</v>
      </c>
      <c r="P11" s="62" t="s">
        <v>11</v>
      </c>
      <c r="Q11" s="53" t="s">
        <v>37</v>
      </c>
      <c r="R11" s="61" t="s">
        <v>50</v>
      </c>
      <c r="S11" s="16" t="s">
        <v>11</v>
      </c>
      <c r="T11" s="91"/>
    </row>
    <row r="12" spans="1:20" s="17" customFormat="1" ht="12.95" customHeight="1" x14ac:dyDescent="0.2">
      <c r="A12" s="88" t="s">
        <v>12</v>
      </c>
      <c r="B12" s="48">
        <v>63105</v>
      </c>
      <c r="C12" s="20">
        <v>47945</v>
      </c>
      <c r="D12" s="21">
        <f>C12*100/B12</f>
        <v>75.976547024799942</v>
      </c>
      <c r="E12" s="20">
        <f>H12+K12+N12</f>
        <v>57073</v>
      </c>
      <c r="F12" s="20">
        <f>I12+L12+O12</f>
        <v>39930</v>
      </c>
      <c r="G12" s="21">
        <f>F12*100/E12</f>
        <v>69.963029803935314</v>
      </c>
      <c r="H12" s="22">
        <v>5022</v>
      </c>
      <c r="I12" s="20">
        <v>4367</v>
      </c>
      <c r="J12" s="21">
        <f>I12*100/H12</f>
        <v>86.957387495021905</v>
      </c>
      <c r="K12" s="22">
        <v>20092</v>
      </c>
      <c r="L12" s="20">
        <v>14976</v>
      </c>
      <c r="M12" s="21">
        <f>L12*100/K12</f>
        <v>74.537129205653997</v>
      </c>
      <c r="N12" s="22">
        <v>31959</v>
      </c>
      <c r="O12" s="20">
        <v>20587</v>
      </c>
      <c r="P12" s="21">
        <f>O12*100/N12</f>
        <v>64.416909164867491</v>
      </c>
      <c r="Q12" s="20">
        <f>B12-E12</f>
        <v>6032</v>
      </c>
      <c r="R12" s="20">
        <f>C12-F12</f>
        <v>8015</v>
      </c>
      <c r="S12" s="95">
        <f>R12*100/Q12</f>
        <v>132.87466843501326</v>
      </c>
      <c r="T12" s="92"/>
    </row>
    <row r="13" spans="1:20" s="17" customFormat="1" ht="12.95" customHeight="1" x14ac:dyDescent="0.2">
      <c r="A13" s="89" t="s">
        <v>14</v>
      </c>
      <c r="B13" s="24">
        <v>55000</v>
      </c>
      <c r="C13" s="20">
        <v>57519</v>
      </c>
      <c r="D13" s="23">
        <f>C13*100/B13</f>
        <v>104.58</v>
      </c>
      <c r="E13" s="20">
        <f t="shared" ref="E13:E15" si="0">H13+K13+N13</f>
        <v>51975</v>
      </c>
      <c r="F13" s="20">
        <f>I13+L13+O13</f>
        <v>46441</v>
      </c>
      <c r="G13" s="23">
        <f>F13*100/E13</f>
        <v>89.352573352573359</v>
      </c>
      <c r="H13" s="24">
        <v>2800</v>
      </c>
      <c r="I13" s="20">
        <v>2577</v>
      </c>
      <c r="J13" s="23">
        <f>I13*100/H13</f>
        <v>92.035714285714292</v>
      </c>
      <c r="K13" s="24">
        <v>13950</v>
      </c>
      <c r="L13" s="25">
        <v>12076</v>
      </c>
      <c r="M13" s="23">
        <f>L13*100/K13</f>
        <v>86.566308243727605</v>
      </c>
      <c r="N13" s="24">
        <v>35225</v>
      </c>
      <c r="O13" s="20">
        <v>31788</v>
      </c>
      <c r="P13" s="23">
        <f>O13*100/N13</f>
        <v>90.242725337118529</v>
      </c>
      <c r="Q13" s="20">
        <f t="shared" ref="Q13:Q14" si="1">B13-E13</f>
        <v>3025</v>
      </c>
      <c r="R13" s="20">
        <f>C13-F13</f>
        <v>11078</v>
      </c>
      <c r="S13" s="95">
        <f>R13*100/Q13</f>
        <v>366.21487603305786</v>
      </c>
      <c r="T13" s="92"/>
    </row>
    <row r="14" spans="1:20" s="17" customFormat="1" ht="12.95" customHeight="1" x14ac:dyDescent="0.2">
      <c r="A14" s="89" t="s">
        <v>28</v>
      </c>
      <c r="B14" s="24">
        <v>232000</v>
      </c>
      <c r="C14" s="20">
        <v>259848</v>
      </c>
      <c r="D14" s="23">
        <f>C14*100/B14</f>
        <v>112.00344827586207</v>
      </c>
      <c r="E14" s="20">
        <f>H14+K14+N14</f>
        <v>198825</v>
      </c>
      <c r="F14" s="20">
        <f>I14+L14+O14</f>
        <v>198531</v>
      </c>
      <c r="G14" s="23">
        <f>F14*100/E14</f>
        <v>99.852131271218411</v>
      </c>
      <c r="H14" s="24">
        <v>11000</v>
      </c>
      <c r="I14" s="20">
        <v>11209</v>
      </c>
      <c r="J14" s="23">
        <f>I14*100/H14</f>
        <v>101.9</v>
      </c>
      <c r="K14" s="24">
        <v>75730</v>
      </c>
      <c r="L14" s="20">
        <v>71016</v>
      </c>
      <c r="M14" s="23">
        <f>L14*100/K14</f>
        <v>93.775254192526077</v>
      </c>
      <c r="N14" s="24">
        <v>112095</v>
      </c>
      <c r="O14" s="20">
        <v>116306</v>
      </c>
      <c r="P14" s="23">
        <f>O14*100/N14</f>
        <v>103.75663499710068</v>
      </c>
      <c r="Q14" s="20">
        <f t="shared" si="1"/>
        <v>33175</v>
      </c>
      <c r="R14" s="20">
        <f>C14-F14</f>
        <v>61317</v>
      </c>
      <c r="S14" s="95">
        <f>R14*100/Q14</f>
        <v>184.82893745290127</v>
      </c>
      <c r="T14" s="92"/>
    </row>
    <row r="15" spans="1:20" s="17" customFormat="1" ht="12.95" customHeight="1" thickBot="1" x14ac:dyDescent="0.25">
      <c r="A15" s="90" t="s">
        <v>35</v>
      </c>
      <c r="B15" s="112">
        <v>60157</v>
      </c>
      <c r="C15" s="113">
        <v>83201</v>
      </c>
      <c r="D15" s="114">
        <f>C15*100/B15</f>
        <v>138.3064315042306</v>
      </c>
      <c r="E15" s="113">
        <f t="shared" si="0"/>
        <v>89490</v>
      </c>
      <c r="F15" s="113">
        <f>I15+L15+O15</f>
        <v>97830</v>
      </c>
      <c r="G15" s="114">
        <f>F15*100/E15</f>
        <v>109.31947703654039</v>
      </c>
      <c r="H15" s="115">
        <v>4748</v>
      </c>
      <c r="I15" s="113">
        <v>5259</v>
      </c>
      <c r="J15" s="114">
        <f>I15*100/H15</f>
        <v>110.76242628475147</v>
      </c>
      <c r="K15" s="115">
        <v>25431</v>
      </c>
      <c r="L15" s="113">
        <v>26885</v>
      </c>
      <c r="M15" s="114">
        <f>L15*100/K15</f>
        <v>105.71743148126302</v>
      </c>
      <c r="N15" s="115">
        <v>59311</v>
      </c>
      <c r="O15" s="113">
        <v>65686</v>
      </c>
      <c r="P15" s="114">
        <f>O15*100/N15</f>
        <v>110.74842777899546</v>
      </c>
      <c r="Q15" s="113">
        <f>B15-E15</f>
        <v>-29333</v>
      </c>
      <c r="R15" s="113">
        <f>C15-F15</f>
        <v>-14629</v>
      </c>
      <c r="S15" s="116" t="s">
        <v>13</v>
      </c>
      <c r="T15" s="92"/>
    </row>
    <row r="16" spans="1:20" ht="12.95" customHeight="1" thickBot="1" x14ac:dyDescent="0.25">
      <c r="A16" s="117" t="s">
        <v>44</v>
      </c>
      <c r="B16" s="45">
        <f>SUM(B12:B15)</f>
        <v>410262</v>
      </c>
      <c r="C16" s="118">
        <f>SUM(C12:C15)</f>
        <v>448513</v>
      </c>
      <c r="D16" s="119">
        <f>C16*100/B16</f>
        <v>109.3235542165738</v>
      </c>
      <c r="E16" s="120">
        <f>SUM(E12:E15)</f>
        <v>397363</v>
      </c>
      <c r="F16" s="120">
        <f>SUM(F12:F15)</f>
        <v>382732</v>
      </c>
      <c r="G16" s="121">
        <f t="shared" ref="G16:G22" si="2">F16*100/E16</f>
        <v>96.317976258484052</v>
      </c>
      <c r="H16" s="120">
        <f>SUM(H12:H15)</f>
        <v>23570</v>
      </c>
      <c r="I16" s="118">
        <f>SUM(I12:I15)</f>
        <v>23412</v>
      </c>
      <c r="J16" s="119">
        <f>I16*100/H16</f>
        <v>99.329656342808661</v>
      </c>
      <c r="K16" s="120">
        <f>SUM(K12:K15)</f>
        <v>135203</v>
      </c>
      <c r="L16" s="120">
        <f>SUM(L12:L15)</f>
        <v>124953</v>
      </c>
      <c r="M16" s="119">
        <f t="shared" ref="M16:M30" si="3">L16*100/K16</f>
        <v>92.418807274986506</v>
      </c>
      <c r="N16" s="120">
        <f>SUM(N12:N15)</f>
        <v>238590</v>
      </c>
      <c r="O16" s="118">
        <f>SUM(O12:O15)</f>
        <v>234367</v>
      </c>
      <c r="P16" s="119">
        <f t="shared" ref="P16:P23" si="4">O16*100/N16</f>
        <v>98.230018022549146</v>
      </c>
      <c r="Q16" s="120">
        <f>B16-E16</f>
        <v>12899</v>
      </c>
      <c r="R16" s="120">
        <f>SUM(R12:R15)</f>
        <v>65781</v>
      </c>
      <c r="S16" s="122">
        <f>R16*100/Q16</f>
        <v>509.96976509806962</v>
      </c>
      <c r="T16" s="18"/>
    </row>
    <row r="17" spans="1:20" s="17" customFormat="1" ht="12.95" customHeight="1" x14ac:dyDescent="0.2">
      <c r="A17" s="88" t="s">
        <v>15</v>
      </c>
      <c r="B17" s="22">
        <v>213176</v>
      </c>
      <c r="C17" s="27">
        <v>203019</v>
      </c>
      <c r="D17" s="21">
        <f t="shared" ref="D17:D23" si="5">C17*100/B17</f>
        <v>95.235392351859502</v>
      </c>
      <c r="E17" s="20">
        <f>H17+K17+N17</f>
        <v>182612</v>
      </c>
      <c r="F17" s="20">
        <f t="shared" ref="E17:F24" si="6">I17+L17+O17</f>
        <v>114953</v>
      </c>
      <c r="G17" s="21">
        <f t="shared" si="2"/>
        <v>62.949313298140318</v>
      </c>
      <c r="H17" s="22">
        <v>18650</v>
      </c>
      <c r="I17" s="20">
        <v>18492</v>
      </c>
      <c r="J17" s="21">
        <f t="shared" ref="J17:J22" si="7">I17*100/H17</f>
        <v>99.152815013404819</v>
      </c>
      <c r="K17" s="22">
        <v>56400</v>
      </c>
      <c r="L17" s="20">
        <v>-4422</v>
      </c>
      <c r="M17" s="36" t="s">
        <v>13</v>
      </c>
      <c r="N17" s="22">
        <v>107562</v>
      </c>
      <c r="O17" s="20">
        <v>100883</v>
      </c>
      <c r="P17" s="21">
        <f t="shared" si="4"/>
        <v>93.790558003755976</v>
      </c>
      <c r="Q17" s="20">
        <f>B17-E17</f>
        <v>30564</v>
      </c>
      <c r="R17" s="20">
        <f>C17-F17</f>
        <v>88066</v>
      </c>
      <c r="S17" s="96">
        <f>R17/Q17*100</f>
        <v>288.13636958513285</v>
      </c>
      <c r="T17" s="92"/>
    </row>
    <row r="18" spans="1:20" s="71" customFormat="1" ht="12.95" customHeight="1" x14ac:dyDescent="0.2">
      <c r="A18" s="89" t="s">
        <v>26</v>
      </c>
      <c r="B18" s="24">
        <v>118500</v>
      </c>
      <c r="C18" s="27">
        <v>118678</v>
      </c>
      <c r="D18" s="23">
        <f t="shared" si="5"/>
        <v>100.15021097046413</v>
      </c>
      <c r="E18" s="20">
        <f t="shared" si="6"/>
        <v>279220</v>
      </c>
      <c r="F18" s="20">
        <f t="shared" si="6"/>
        <v>241172</v>
      </c>
      <c r="G18" s="23">
        <f t="shared" si="2"/>
        <v>86.373468949215678</v>
      </c>
      <c r="H18" s="24">
        <v>31800</v>
      </c>
      <c r="I18" s="20">
        <v>30700</v>
      </c>
      <c r="J18" s="23">
        <f t="shared" si="7"/>
        <v>96.540880503144649</v>
      </c>
      <c r="K18" s="24">
        <v>65048</v>
      </c>
      <c r="L18" s="20">
        <v>47518</v>
      </c>
      <c r="M18" s="23">
        <f t="shared" si="3"/>
        <v>73.050670274259005</v>
      </c>
      <c r="N18" s="24">
        <v>182372</v>
      </c>
      <c r="O18" s="20">
        <v>162954</v>
      </c>
      <c r="P18" s="23">
        <f t="shared" si="4"/>
        <v>89.352532186958527</v>
      </c>
      <c r="Q18" s="20">
        <f t="shared" ref="Q18:R24" si="8">B18-E18</f>
        <v>-160720</v>
      </c>
      <c r="R18" s="20">
        <f t="shared" si="8"/>
        <v>-122494</v>
      </c>
      <c r="S18" s="96" t="s">
        <v>13</v>
      </c>
      <c r="T18" s="18"/>
    </row>
    <row r="19" spans="1:20" s="71" customFormat="1" ht="12.95" customHeight="1" x14ac:dyDescent="0.2">
      <c r="A19" s="89" t="s">
        <v>38</v>
      </c>
      <c r="B19" s="24">
        <v>203201</v>
      </c>
      <c r="C19" s="28">
        <v>221851</v>
      </c>
      <c r="D19" s="23">
        <f t="shared" si="5"/>
        <v>109.17810443846241</v>
      </c>
      <c r="E19" s="20">
        <f t="shared" si="6"/>
        <v>272311</v>
      </c>
      <c r="F19" s="20">
        <f>I19+L19+O19</f>
        <v>268116</v>
      </c>
      <c r="G19" s="21">
        <f t="shared" si="2"/>
        <v>98.459481989343061</v>
      </c>
      <c r="H19" s="24">
        <v>64435</v>
      </c>
      <c r="I19" s="29">
        <v>76596</v>
      </c>
      <c r="J19" s="21">
        <f t="shared" si="7"/>
        <v>118.87328315356561</v>
      </c>
      <c r="K19" s="24">
        <v>137323</v>
      </c>
      <c r="L19" s="29">
        <v>137160</v>
      </c>
      <c r="M19" s="21">
        <f t="shared" si="3"/>
        <v>99.881301748432534</v>
      </c>
      <c r="N19" s="24">
        <v>70553</v>
      </c>
      <c r="O19" s="29">
        <v>54360</v>
      </c>
      <c r="P19" s="21">
        <f t="shared" si="4"/>
        <v>77.048460022961464</v>
      </c>
      <c r="Q19" s="29">
        <f>B19-E19</f>
        <v>-69110</v>
      </c>
      <c r="R19" s="20">
        <f t="shared" si="8"/>
        <v>-46265</v>
      </c>
      <c r="S19" s="96" t="s">
        <v>13</v>
      </c>
      <c r="T19" s="18"/>
    </row>
    <row r="20" spans="1:20" s="17" customFormat="1" ht="12.95" customHeight="1" x14ac:dyDescent="0.2">
      <c r="A20" s="89" t="s">
        <v>25</v>
      </c>
      <c r="B20" s="24">
        <v>3914</v>
      </c>
      <c r="C20" s="28">
        <v>3689</v>
      </c>
      <c r="D20" s="23">
        <f t="shared" si="5"/>
        <v>94.251405212059268</v>
      </c>
      <c r="E20" s="20">
        <f t="shared" si="6"/>
        <v>10583</v>
      </c>
      <c r="F20" s="20">
        <f t="shared" si="6"/>
        <v>10594</v>
      </c>
      <c r="G20" s="23">
        <f t="shared" si="2"/>
        <v>100.10394028158368</v>
      </c>
      <c r="H20" s="24">
        <v>1800</v>
      </c>
      <c r="I20" s="29">
        <v>6053</v>
      </c>
      <c r="J20" s="23">
        <f>I20*100/H20</f>
        <v>336.27777777777777</v>
      </c>
      <c r="K20" s="24">
        <v>763</v>
      </c>
      <c r="L20" s="29">
        <v>395</v>
      </c>
      <c r="M20" s="23">
        <f t="shared" si="3"/>
        <v>51.76933158584535</v>
      </c>
      <c r="N20" s="24">
        <v>8020</v>
      </c>
      <c r="O20" s="29">
        <v>4146</v>
      </c>
      <c r="P20" s="21">
        <f t="shared" si="4"/>
        <v>51.695760598503739</v>
      </c>
      <c r="Q20" s="20">
        <f t="shared" si="8"/>
        <v>-6669</v>
      </c>
      <c r="R20" s="20">
        <f t="shared" si="8"/>
        <v>-6905</v>
      </c>
      <c r="S20" s="96" t="s">
        <v>13</v>
      </c>
      <c r="T20" s="93"/>
    </row>
    <row r="21" spans="1:20" s="71" customFormat="1" ht="12.95" customHeight="1" x14ac:dyDescent="0.2">
      <c r="A21" s="89" t="s">
        <v>16</v>
      </c>
      <c r="B21" s="24">
        <v>1150000</v>
      </c>
      <c r="C21" s="28">
        <v>1149632</v>
      </c>
      <c r="D21" s="23">
        <f t="shared" si="5"/>
        <v>99.968000000000004</v>
      </c>
      <c r="E21" s="20">
        <f t="shared" si="6"/>
        <v>112692</v>
      </c>
      <c r="F21" s="20">
        <f>I21+L21+O21</f>
        <v>75356</v>
      </c>
      <c r="G21" s="23">
        <f t="shared" si="2"/>
        <v>66.868988038192597</v>
      </c>
      <c r="H21" s="24">
        <v>35954</v>
      </c>
      <c r="I21" s="29">
        <v>35954</v>
      </c>
      <c r="J21" s="23">
        <f>I21*100/H21</f>
        <v>100</v>
      </c>
      <c r="K21" s="24">
        <v>44888</v>
      </c>
      <c r="L21" s="29">
        <v>21864</v>
      </c>
      <c r="M21" s="23">
        <f t="shared" si="3"/>
        <v>48.707895205845659</v>
      </c>
      <c r="N21" s="24">
        <v>31850</v>
      </c>
      <c r="O21" s="29">
        <v>17538</v>
      </c>
      <c r="P21" s="21">
        <f t="shared" si="4"/>
        <v>55.064364207221352</v>
      </c>
      <c r="Q21" s="29">
        <f t="shared" si="8"/>
        <v>1037308</v>
      </c>
      <c r="R21" s="20">
        <f t="shared" si="8"/>
        <v>1074276</v>
      </c>
      <c r="S21" s="96">
        <f>R21*100/Q21</f>
        <v>103.56384024802662</v>
      </c>
      <c r="T21" s="94"/>
    </row>
    <row r="22" spans="1:20" ht="12.95" customHeight="1" x14ac:dyDescent="0.2">
      <c r="A22" s="89" t="s">
        <v>17</v>
      </c>
      <c r="B22" s="24">
        <v>237658</v>
      </c>
      <c r="C22" s="30">
        <v>245239</v>
      </c>
      <c r="D22" s="23">
        <f t="shared" si="5"/>
        <v>103.18987789176043</v>
      </c>
      <c r="E22" s="20">
        <f t="shared" si="6"/>
        <v>147867</v>
      </c>
      <c r="F22" s="25">
        <f>I22+L22+O22</f>
        <v>146163</v>
      </c>
      <c r="G22" s="23">
        <f t="shared" si="2"/>
        <v>98.847613057680206</v>
      </c>
      <c r="H22" s="24">
        <v>8317</v>
      </c>
      <c r="I22" s="25">
        <v>6856</v>
      </c>
      <c r="J22" s="23">
        <f t="shared" si="7"/>
        <v>82.433569796801734</v>
      </c>
      <c r="K22" s="24">
        <v>1650</v>
      </c>
      <c r="L22" s="25">
        <v>1414</v>
      </c>
      <c r="M22" s="31">
        <f t="shared" si="3"/>
        <v>85.696969696969703</v>
      </c>
      <c r="N22" s="24">
        <v>137900</v>
      </c>
      <c r="O22" s="25">
        <v>137893</v>
      </c>
      <c r="P22" s="23">
        <f t="shared" si="4"/>
        <v>99.994923857868017</v>
      </c>
      <c r="Q22" s="35">
        <f t="shared" si="8"/>
        <v>89791</v>
      </c>
      <c r="R22" s="20">
        <f t="shared" si="8"/>
        <v>99076</v>
      </c>
      <c r="S22" s="97">
        <f>R22*100/Q22</f>
        <v>110.34068002361039</v>
      </c>
      <c r="T22" s="19"/>
    </row>
    <row r="23" spans="1:20" s="17" customFormat="1" ht="12.95" customHeight="1" x14ac:dyDescent="0.2">
      <c r="A23" s="89" t="s">
        <v>31</v>
      </c>
      <c r="B23" s="24">
        <v>7000</v>
      </c>
      <c r="C23" s="30">
        <v>8476</v>
      </c>
      <c r="D23" s="23">
        <f t="shared" si="5"/>
        <v>121.08571428571429</v>
      </c>
      <c r="E23" s="32">
        <f t="shared" si="6"/>
        <v>97352</v>
      </c>
      <c r="F23" s="25">
        <f>I23+L23+O23</f>
        <v>79899</v>
      </c>
      <c r="G23" s="23">
        <f>F23*100/E23</f>
        <v>82.072273810502097</v>
      </c>
      <c r="H23" s="24">
        <v>12000</v>
      </c>
      <c r="I23" s="25">
        <v>12000</v>
      </c>
      <c r="J23" s="23">
        <f>I23*100/H23</f>
        <v>100</v>
      </c>
      <c r="K23" s="24">
        <v>2</v>
      </c>
      <c r="L23" s="25">
        <v>1</v>
      </c>
      <c r="M23" s="31">
        <f t="shared" si="3"/>
        <v>50</v>
      </c>
      <c r="N23" s="24">
        <v>85350</v>
      </c>
      <c r="O23" s="25">
        <v>67898</v>
      </c>
      <c r="P23" s="23">
        <f t="shared" si="4"/>
        <v>79.552431165787937</v>
      </c>
      <c r="Q23" s="35">
        <f>B23-E23</f>
        <v>-90352</v>
      </c>
      <c r="R23" s="25">
        <f t="shared" si="8"/>
        <v>-71423</v>
      </c>
      <c r="S23" s="97" t="s">
        <v>13</v>
      </c>
      <c r="T23" s="19"/>
    </row>
    <row r="24" spans="1:20" s="17" customFormat="1" ht="12.95" customHeight="1" thickBot="1" x14ac:dyDescent="0.25">
      <c r="A24" s="90" t="s">
        <v>32</v>
      </c>
      <c r="B24" s="123">
        <v>35780</v>
      </c>
      <c r="C24" s="124">
        <v>39682</v>
      </c>
      <c r="D24" s="114">
        <f>C24*100/B24</f>
        <v>110.90553381777529</v>
      </c>
      <c r="E24" s="125">
        <f t="shared" si="6"/>
        <v>7805</v>
      </c>
      <c r="F24" s="124">
        <f>I24+L24+O24</f>
        <v>4552</v>
      </c>
      <c r="G24" s="126">
        <f>F24*100/E24</f>
        <v>58.32158872517617</v>
      </c>
      <c r="H24" s="127">
        <v>0</v>
      </c>
      <c r="I24" s="113">
        <v>0</v>
      </c>
      <c r="J24" s="128" t="s">
        <v>13</v>
      </c>
      <c r="K24" s="127">
        <v>7805</v>
      </c>
      <c r="L24" s="113">
        <v>4552</v>
      </c>
      <c r="M24" s="129">
        <f t="shared" si="3"/>
        <v>58.32158872517617</v>
      </c>
      <c r="N24" s="127">
        <v>0</v>
      </c>
      <c r="O24" s="130">
        <v>0</v>
      </c>
      <c r="P24" s="128" t="s">
        <v>13</v>
      </c>
      <c r="Q24" s="131">
        <f>B24-E24</f>
        <v>27975</v>
      </c>
      <c r="R24" s="124">
        <f t="shared" si="8"/>
        <v>35130</v>
      </c>
      <c r="S24" s="116">
        <f>R24*100/Q24</f>
        <v>125.57640750670241</v>
      </c>
      <c r="T24" s="19"/>
    </row>
    <row r="25" spans="1:20" s="71" customFormat="1" ht="24" customHeight="1" thickBot="1" x14ac:dyDescent="0.25">
      <c r="A25" s="132" t="s">
        <v>47</v>
      </c>
      <c r="B25" s="118">
        <f>SUM(B17:B24)</f>
        <v>1969229</v>
      </c>
      <c r="C25" s="44">
        <f>SUM(C17:C24)</f>
        <v>1990266</v>
      </c>
      <c r="D25" s="121">
        <f t="shared" ref="D25:D30" si="9">C25*100/B25</f>
        <v>101.06828611603831</v>
      </c>
      <c r="E25" s="120">
        <f>SUM(E17:E24)</f>
        <v>1110442</v>
      </c>
      <c r="F25" s="120">
        <f>SUM(F17:F24)</f>
        <v>940805</v>
      </c>
      <c r="G25" s="121">
        <f>F25*100/E25</f>
        <v>84.723470473919392</v>
      </c>
      <c r="H25" s="120">
        <f>SUM(H17:H24)</f>
        <v>172956</v>
      </c>
      <c r="I25" s="120">
        <f>SUM(I17:I24)</f>
        <v>186651</v>
      </c>
      <c r="J25" s="121">
        <f>I25*100/H25</f>
        <v>107.91819884826198</v>
      </c>
      <c r="K25" s="120">
        <f>SUM(K17:K24)</f>
        <v>313879</v>
      </c>
      <c r="L25" s="120">
        <f>SUM(L17:L24)</f>
        <v>208482</v>
      </c>
      <c r="M25" s="121">
        <f t="shared" si="3"/>
        <v>66.421136807495884</v>
      </c>
      <c r="N25" s="120">
        <f>SUM(N17:N24)</f>
        <v>623607</v>
      </c>
      <c r="O25" s="120">
        <f>SUM(O17:O24)</f>
        <v>545672</v>
      </c>
      <c r="P25" s="121">
        <f>O25*100/N25</f>
        <v>87.502545673797755</v>
      </c>
      <c r="Q25" s="120">
        <f t="shared" ref="Q25:R34" si="10">B25-E25</f>
        <v>858787</v>
      </c>
      <c r="R25" s="120">
        <f>SUM(R17:R24)</f>
        <v>1049461</v>
      </c>
      <c r="S25" s="133">
        <f>R25*100/Q25</f>
        <v>122.20271149889321</v>
      </c>
      <c r="T25" s="91"/>
    </row>
    <row r="26" spans="1:20" ht="12.95" customHeight="1" x14ac:dyDescent="0.2">
      <c r="A26" s="88" t="s">
        <v>24</v>
      </c>
      <c r="B26" s="54">
        <v>13500</v>
      </c>
      <c r="C26" s="20">
        <v>15573</v>
      </c>
      <c r="D26" s="21">
        <f t="shared" si="9"/>
        <v>115.35555555555555</v>
      </c>
      <c r="E26" s="20">
        <f>H26+K26+N26</f>
        <v>103560</v>
      </c>
      <c r="F26" s="20">
        <f t="shared" ref="E26:F39" si="11">I26+L26+O26</f>
        <v>103136</v>
      </c>
      <c r="G26" s="21">
        <f t="shared" ref="G26:G30" si="12">F26*100/E26</f>
        <v>99.590575511780614</v>
      </c>
      <c r="H26" s="20">
        <v>11800</v>
      </c>
      <c r="I26" s="20">
        <v>11755</v>
      </c>
      <c r="J26" s="21">
        <f>I26*100/H26</f>
        <v>99.618644067796609</v>
      </c>
      <c r="K26" s="22">
        <v>91710</v>
      </c>
      <c r="L26" s="20">
        <v>91374</v>
      </c>
      <c r="M26" s="21">
        <f t="shared" si="3"/>
        <v>99.633627739613999</v>
      </c>
      <c r="N26" s="20">
        <v>50</v>
      </c>
      <c r="O26" s="20">
        <v>7</v>
      </c>
      <c r="P26" s="21">
        <f>O26*100/N26</f>
        <v>14</v>
      </c>
      <c r="Q26" s="20">
        <f t="shared" si="10"/>
        <v>-90060</v>
      </c>
      <c r="R26" s="20">
        <f>C26-F26</f>
        <v>-87563</v>
      </c>
      <c r="S26" s="96" t="s">
        <v>13</v>
      </c>
      <c r="T26" s="91"/>
    </row>
    <row r="27" spans="1:20" ht="12.95" customHeight="1" thickBot="1" x14ac:dyDescent="0.25">
      <c r="A27" s="86" t="s">
        <v>18</v>
      </c>
      <c r="B27" s="134">
        <v>7570</v>
      </c>
      <c r="C27" s="37">
        <v>12293</v>
      </c>
      <c r="D27" s="49">
        <f t="shared" si="9"/>
        <v>162.39101717305152</v>
      </c>
      <c r="E27" s="37">
        <f>H27+K27+N27</f>
        <v>121000</v>
      </c>
      <c r="F27" s="37">
        <f t="shared" si="11"/>
        <v>119985</v>
      </c>
      <c r="G27" s="49">
        <f t="shared" si="12"/>
        <v>99.161157024793383</v>
      </c>
      <c r="H27" s="37">
        <v>44000</v>
      </c>
      <c r="I27" s="37">
        <v>44000</v>
      </c>
      <c r="J27" s="49">
        <f>I27*100/H27</f>
        <v>100</v>
      </c>
      <c r="K27" s="115">
        <v>64500</v>
      </c>
      <c r="L27" s="37">
        <v>63493</v>
      </c>
      <c r="M27" s="49">
        <f t="shared" si="3"/>
        <v>98.438759689922477</v>
      </c>
      <c r="N27" s="37">
        <v>12500</v>
      </c>
      <c r="O27" s="37">
        <v>12492</v>
      </c>
      <c r="P27" s="49">
        <f>O27*100/N27</f>
        <v>99.936000000000007</v>
      </c>
      <c r="Q27" s="37">
        <f t="shared" si="10"/>
        <v>-113430</v>
      </c>
      <c r="R27" s="37">
        <f>C27-F27</f>
        <v>-107692</v>
      </c>
      <c r="S27" s="103" t="s">
        <v>13</v>
      </c>
      <c r="T27" s="91"/>
    </row>
    <row r="28" spans="1:20" s="71" customFormat="1" ht="12.95" customHeight="1" thickBot="1" x14ac:dyDescent="0.25">
      <c r="A28" s="117" t="s">
        <v>23</v>
      </c>
      <c r="B28" s="45">
        <f>SUM(B26:B27)</f>
        <v>21070</v>
      </c>
      <c r="C28" s="120">
        <f>SUM(C26:C27)</f>
        <v>27866</v>
      </c>
      <c r="D28" s="121">
        <f t="shared" si="9"/>
        <v>132.25439012814428</v>
      </c>
      <c r="E28" s="120">
        <f t="shared" si="11"/>
        <v>224560</v>
      </c>
      <c r="F28" s="120">
        <f t="shared" si="11"/>
        <v>223121</v>
      </c>
      <c r="G28" s="121">
        <f t="shared" si="12"/>
        <v>99.35919130744567</v>
      </c>
      <c r="H28" s="120">
        <f>SUM(H26:H27)</f>
        <v>55800</v>
      </c>
      <c r="I28" s="120">
        <f>SUM(I26:I27)</f>
        <v>55755</v>
      </c>
      <c r="J28" s="121">
        <f>I28*100/H28</f>
        <v>99.91935483870968</v>
      </c>
      <c r="K28" s="120">
        <f>SUM(K26:K27)</f>
        <v>156210</v>
      </c>
      <c r="L28" s="120">
        <f>SUM(L26:L27)</f>
        <v>154867</v>
      </c>
      <c r="M28" s="121">
        <f t="shared" si="3"/>
        <v>99.140259906536073</v>
      </c>
      <c r="N28" s="120">
        <f>SUM(N26:N27)</f>
        <v>12550</v>
      </c>
      <c r="O28" s="120">
        <f>SUM(O26:O27)</f>
        <v>12499</v>
      </c>
      <c r="P28" s="121">
        <f>O28*100/N28</f>
        <v>99.593625498007967</v>
      </c>
      <c r="Q28" s="120">
        <f t="shared" si="10"/>
        <v>-203490</v>
      </c>
      <c r="R28" s="120">
        <f t="shared" si="10"/>
        <v>-195255</v>
      </c>
      <c r="S28" s="133" t="s">
        <v>13</v>
      </c>
      <c r="T28" s="91"/>
    </row>
    <row r="29" spans="1:20" s="71" customFormat="1" ht="12.95" customHeight="1" x14ac:dyDescent="0.2">
      <c r="A29" s="88" t="s">
        <v>34</v>
      </c>
      <c r="B29" s="20">
        <v>341262</v>
      </c>
      <c r="C29" s="20">
        <v>335967</v>
      </c>
      <c r="D29" s="21">
        <f t="shared" si="9"/>
        <v>98.448406209891516</v>
      </c>
      <c r="E29" s="20">
        <f t="shared" si="11"/>
        <v>70500</v>
      </c>
      <c r="F29" s="20">
        <f>I29+L29+O29</f>
        <v>83056</v>
      </c>
      <c r="G29" s="21">
        <f t="shared" si="12"/>
        <v>117.80992907801418</v>
      </c>
      <c r="H29" s="22">
        <v>100</v>
      </c>
      <c r="I29" s="20">
        <v>113</v>
      </c>
      <c r="J29" s="36">
        <f>I29*100/H29</f>
        <v>113</v>
      </c>
      <c r="K29" s="20">
        <v>23077</v>
      </c>
      <c r="L29" s="20">
        <v>41763</v>
      </c>
      <c r="M29" s="21">
        <f t="shared" si="3"/>
        <v>180.97239675867746</v>
      </c>
      <c r="N29" s="20">
        <v>47323</v>
      </c>
      <c r="O29" s="20">
        <v>41180</v>
      </c>
      <c r="P29" s="21">
        <f>O29*100/N29</f>
        <v>87.018997105001802</v>
      </c>
      <c r="Q29" s="20">
        <f t="shared" si="10"/>
        <v>270762</v>
      </c>
      <c r="R29" s="20">
        <f>C29-F29</f>
        <v>252911</v>
      </c>
      <c r="S29" s="98">
        <f t="shared" ref="S29:S34" si="13">R29*100/Q29</f>
        <v>93.407125076635566</v>
      </c>
      <c r="T29" s="99"/>
    </row>
    <row r="30" spans="1:20" s="100" customFormat="1" ht="12.95" customHeight="1" x14ac:dyDescent="0.2">
      <c r="A30" s="89" t="s">
        <v>29</v>
      </c>
      <c r="B30" s="25">
        <v>2641000</v>
      </c>
      <c r="C30" s="25">
        <v>2641000</v>
      </c>
      <c r="D30" s="23">
        <f t="shared" si="9"/>
        <v>100</v>
      </c>
      <c r="E30" s="25">
        <f t="shared" si="11"/>
        <v>72400</v>
      </c>
      <c r="F30" s="25">
        <f t="shared" si="11"/>
        <v>60887</v>
      </c>
      <c r="G30" s="23">
        <f t="shared" si="12"/>
        <v>84.098066298342545</v>
      </c>
      <c r="H30" s="24">
        <v>0</v>
      </c>
      <c r="I30" s="25">
        <v>0</v>
      </c>
      <c r="J30" s="31" t="s">
        <v>13</v>
      </c>
      <c r="K30" s="25">
        <v>72400</v>
      </c>
      <c r="L30" s="25">
        <v>59520</v>
      </c>
      <c r="M30" s="23">
        <f t="shared" si="3"/>
        <v>82.209944751381215</v>
      </c>
      <c r="N30" s="25">
        <v>0</v>
      </c>
      <c r="O30" s="25">
        <v>1367</v>
      </c>
      <c r="P30" s="31" t="s">
        <v>13</v>
      </c>
      <c r="Q30" s="25">
        <f t="shared" si="10"/>
        <v>2568600</v>
      </c>
      <c r="R30" s="25">
        <f>C30-F30</f>
        <v>2580113</v>
      </c>
      <c r="S30" s="95">
        <f t="shared" si="13"/>
        <v>100.44822082068053</v>
      </c>
      <c r="T30" s="99"/>
    </row>
    <row r="31" spans="1:20" s="100" customFormat="1" ht="12.95" customHeight="1" x14ac:dyDescent="0.2">
      <c r="A31" s="90" t="s">
        <v>30</v>
      </c>
      <c r="B31" s="20">
        <v>600000</v>
      </c>
      <c r="C31" s="29">
        <v>499573</v>
      </c>
      <c r="D31" s="21">
        <f>C31*100/B31</f>
        <v>83.262166666666673</v>
      </c>
      <c r="E31" s="20">
        <f t="shared" si="11"/>
        <v>35000</v>
      </c>
      <c r="F31" s="20">
        <f t="shared" si="11"/>
        <v>37621</v>
      </c>
      <c r="G31" s="21">
        <f>F31*100/E31</f>
        <v>107.48857142857143</v>
      </c>
      <c r="H31" s="24">
        <v>0</v>
      </c>
      <c r="I31" s="29">
        <v>0</v>
      </c>
      <c r="J31" s="36" t="s">
        <v>13</v>
      </c>
      <c r="K31" s="20">
        <v>35000</v>
      </c>
      <c r="L31" s="29">
        <v>37621</v>
      </c>
      <c r="M31" s="21">
        <f>L31*100/K31</f>
        <v>107.48857142857143</v>
      </c>
      <c r="N31" s="20">
        <v>0</v>
      </c>
      <c r="O31" s="29">
        <v>0</v>
      </c>
      <c r="P31" s="36" t="s">
        <v>13</v>
      </c>
      <c r="Q31" s="20">
        <f t="shared" si="10"/>
        <v>565000</v>
      </c>
      <c r="R31" s="20">
        <f>C31-F31</f>
        <v>461952</v>
      </c>
      <c r="S31" s="98">
        <f t="shared" si="13"/>
        <v>81.761415929203537</v>
      </c>
      <c r="T31" s="99"/>
    </row>
    <row r="32" spans="1:20" s="100" customFormat="1" ht="12.95" customHeight="1" thickBot="1" x14ac:dyDescent="0.25">
      <c r="A32" s="108" t="s">
        <v>42</v>
      </c>
      <c r="B32" s="40">
        <v>3200</v>
      </c>
      <c r="C32" s="43">
        <v>12150</v>
      </c>
      <c r="D32" s="138">
        <f>C32*100/B32</f>
        <v>379.6875</v>
      </c>
      <c r="E32" s="40">
        <f t="shared" si="11"/>
        <v>1000</v>
      </c>
      <c r="F32" s="40">
        <f t="shared" si="11"/>
        <v>17</v>
      </c>
      <c r="G32" s="41">
        <f>F32*100/E32</f>
        <v>1.7</v>
      </c>
      <c r="H32" s="42">
        <v>0</v>
      </c>
      <c r="I32" s="43">
        <v>0</v>
      </c>
      <c r="J32" s="46" t="s">
        <v>13</v>
      </c>
      <c r="K32" s="40">
        <v>1000</v>
      </c>
      <c r="L32" s="43">
        <v>17</v>
      </c>
      <c r="M32" s="41">
        <f>L32*100/K32</f>
        <v>1.7</v>
      </c>
      <c r="N32" s="40">
        <v>0</v>
      </c>
      <c r="O32" s="43">
        <v>0</v>
      </c>
      <c r="P32" s="46" t="s">
        <v>13</v>
      </c>
      <c r="Q32" s="40">
        <f t="shared" si="10"/>
        <v>2200</v>
      </c>
      <c r="R32" s="40">
        <f t="shared" si="10"/>
        <v>12133</v>
      </c>
      <c r="S32" s="139">
        <f t="shared" si="13"/>
        <v>551.5</v>
      </c>
      <c r="T32" s="99"/>
    </row>
    <row r="33" spans="1:20" s="100" customFormat="1" ht="12.95" customHeight="1" x14ac:dyDescent="0.2">
      <c r="A33" s="86" t="s">
        <v>41</v>
      </c>
      <c r="B33" s="37">
        <v>250334</v>
      </c>
      <c r="C33" s="39">
        <v>48709</v>
      </c>
      <c r="D33" s="49">
        <f>C33*100/B33</f>
        <v>19.457604640200692</v>
      </c>
      <c r="E33" s="37">
        <f t="shared" si="11"/>
        <v>4500</v>
      </c>
      <c r="F33" s="37">
        <f>I33+L33+O33</f>
        <v>2223</v>
      </c>
      <c r="G33" s="135">
        <f>F33*100/E33</f>
        <v>49.4</v>
      </c>
      <c r="H33" s="34">
        <v>0</v>
      </c>
      <c r="I33" s="39">
        <v>0</v>
      </c>
      <c r="J33" s="38" t="s">
        <v>13</v>
      </c>
      <c r="K33" s="37">
        <v>4500</v>
      </c>
      <c r="L33" s="39">
        <v>2223</v>
      </c>
      <c r="M33" s="135">
        <f>L33*100/K33</f>
        <v>49.4</v>
      </c>
      <c r="N33" s="37">
        <v>0</v>
      </c>
      <c r="O33" s="39">
        <v>0</v>
      </c>
      <c r="P33" s="38" t="s">
        <v>13</v>
      </c>
      <c r="Q33" s="37">
        <f t="shared" si="10"/>
        <v>245834</v>
      </c>
      <c r="R33" s="136">
        <f>C33-F33</f>
        <v>46486</v>
      </c>
      <c r="S33" s="137">
        <f>R33/Q33*100</f>
        <v>18.909508042012089</v>
      </c>
      <c r="T33" s="99"/>
    </row>
    <row r="34" spans="1:20" s="100" customFormat="1" ht="12.95" customHeight="1" x14ac:dyDescent="0.2">
      <c r="A34" s="89" t="s">
        <v>40</v>
      </c>
      <c r="B34" s="32">
        <v>1001</v>
      </c>
      <c r="C34" s="35">
        <v>214</v>
      </c>
      <c r="D34" s="23">
        <f>C34*100/B34</f>
        <v>21.378621378621379</v>
      </c>
      <c r="E34" s="25">
        <f>H34+K34+N34</f>
        <v>1</v>
      </c>
      <c r="F34" s="25">
        <f t="shared" si="11"/>
        <v>0</v>
      </c>
      <c r="G34" s="51">
        <f>F34*100/E34</f>
        <v>0</v>
      </c>
      <c r="H34" s="24">
        <v>0</v>
      </c>
      <c r="I34" s="35">
        <v>0</v>
      </c>
      <c r="J34" s="31" t="s">
        <v>13</v>
      </c>
      <c r="K34" s="25">
        <v>1</v>
      </c>
      <c r="L34" s="35">
        <v>0</v>
      </c>
      <c r="M34" s="51">
        <f>L34*100/K34</f>
        <v>0</v>
      </c>
      <c r="N34" s="25">
        <v>0</v>
      </c>
      <c r="O34" s="35">
        <v>0</v>
      </c>
      <c r="P34" s="31" t="s">
        <v>13</v>
      </c>
      <c r="Q34" s="25">
        <f t="shared" si="10"/>
        <v>1000</v>
      </c>
      <c r="R34" s="25">
        <f t="shared" si="10"/>
        <v>214</v>
      </c>
      <c r="S34" s="95">
        <f t="shared" si="13"/>
        <v>21.4</v>
      </c>
      <c r="T34" s="99"/>
    </row>
    <row r="35" spans="1:20" s="100" customFormat="1" ht="12.95" customHeight="1" thickBot="1" x14ac:dyDescent="0.25">
      <c r="A35" s="108" t="s">
        <v>43</v>
      </c>
      <c r="B35" s="40">
        <v>36879</v>
      </c>
      <c r="C35" s="43">
        <v>45452</v>
      </c>
      <c r="D35" s="41">
        <f>C35*100/B35</f>
        <v>123.24629192765531</v>
      </c>
      <c r="E35" s="40">
        <f t="shared" si="11"/>
        <v>15092</v>
      </c>
      <c r="F35" s="40">
        <f>I35+L35+O35</f>
        <v>12756</v>
      </c>
      <c r="G35" s="41">
        <f t="shared" ref="G35:G40" si="14">F35*100/E35</f>
        <v>84.521600848131456</v>
      </c>
      <c r="H35" s="42">
        <v>0</v>
      </c>
      <c r="I35" s="43">
        <v>0</v>
      </c>
      <c r="J35" s="33" t="s">
        <v>13</v>
      </c>
      <c r="K35" s="40">
        <v>15092</v>
      </c>
      <c r="L35" s="43">
        <f>1755+11001</f>
        <v>12756</v>
      </c>
      <c r="M35" s="41">
        <f t="shared" ref="M35:M39" si="15">L35*100/K35</f>
        <v>84.521600848131456</v>
      </c>
      <c r="N35" s="40">
        <v>0</v>
      </c>
      <c r="O35" s="43">
        <v>0</v>
      </c>
      <c r="P35" s="46" t="s">
        <v>13</v>
      </c>
      <c r="Q35" s="40">
        <f>B35-E35</f>
        <v>21787</v>
      </c>
      <c r="R35" s="40">
        <f>C35-F35</f>
        <v>32696</v>
      </c>
      <c r="S35" s="139">
        <f>R35*100/Q35</f>
        <v>150.07114334236013</v>
      </c>
      <c r="T35" s="99"/>
    </row>
    <row r="36" spans="1:20" s="100" customFormat="1" ht="12.95" customHeight="1" x14ac:dyDescent="0.2">
      <c r="A36" s="88" t="s">
        <v>33</v>
      </c>
      <c r="B36" s="20">
        <v>0</v>
      </c>
      <c r="C36" s="29">
        <v>0</v>
      </c>
      <c r="D36" s="36" t="s">
        <v>13</v>
      </c>
      <c r="E36" s="20">
        <f t="shared" si="11"/>
        <v>1010000</v>
      </c>
      <c r="F36" s="20">
        <f>I36+L36+O36</f>
        <v>1175115</v>
      </c>
      <c r="G36" s="36">
        <f t="shared" si="14"/>
        <v>116.3480198019802</v>
      </c>
      <c r="H36" s="22">
        <v>0</v>
      </c>
      <c r="I36" s="29">
        <v>0</v>
      </c>
      <c r="J36" s="36" t="s">
        <v>13</v>
      </c>
      <c r="K36" s="20">
        <v>1010000</v>
      </c>
      <c r="L36" s="29">
        <v>1175115</v>
      </c>
      <c r="M36" s="36">
        <f t="shared" si="15"/>
        <v>116.3480198019802</v>
      </c>
      <c r="N36" s="20">
        <v>0</v>
      </c>
      <c r="O36" s="29">
        <v>0</v>
      </c>
      <c r="P36" s="36" t="s">
        <v>13</v>
      </c>
      <c r="Q36" s="20">
        <f t="shared" ref="Q36:R40" si="16">B36-E36</f>
        <v>-1010000</v>
      </c>
      <c r="R36" s="20">
        <f t="shared" si="16"/>
        <v>-1175115</v>
      </c>
      <c r="S36" s="96" t="s">
        <v>13</v>
      </c>
      <c r="T36" s="99"/>
    </row>
    <row r="37" spans="1:20" s="100" customFormat="1" ht="12.95" customHeight="1" x14ac:dyDescent="0.2">
      <c r="A37" s="89" t="s">
        <v>21</v>
      </c>
      <c r="B37" s="20">
        <v>0</v>
      </c>
      <c r="C37" s="29">
        <v>0</v>
      </c>
      <c r="D37" s="36" t="s">
        <v>13</v>
      </c>
      <c r="E37" s="20">
        <f t="shared" si="11"/>
        <v>1000</v>
      </c>
      <c r="F37" s="20">
        <f>I37+L37+O37</f>
        <v>78</v>
      </c>
      <c r="G37" s="21">
        <f t="shared" si="14"/>
        <v>7.8</v>
      </c>
      <c r="H37" s="24">
        <v>0</v>
      </c>
      <c r="I37" s="29">
        <v>0</v>
      </c>
      <c r="J37" s="36" t="s">
        <v>13</v>
      </c>
      <c r="K37" s="20">
        <v>1000</v>
      </c>
      <c r="L37" s="29">
        <v>78</v>
      </c>
      <c r="M37" s="21">
        <f t="shared" si="15"/>
        <v>7.8</v>
      </c>
      <c r="N37" s="20">
        <v>0</v>
      </c>
      <c r="O37" s="29">
        <v>0</v>
      </c>
      <c r="P37" s="36" t="s">
        <v>13</v>
      </c>
      <c r="Q37" s="20">
        <f t="shared" si="16"/>
        <v>-1000</v>
      </c>
      <c r="R37" s="20">
        <f t="shared" si="16"/>
        <v>-78</v>
      </c>
      <c r="S37" s="96" t="s">
        <v>13</v>
      </c>
      <c r="T37" s="99"/>
    </row>
    <row r="38" spans="1:20" s="100" customFormat="1" ht="12.95" customHeight="1" x14ac:dyDescent="0.2">
      <c r="A38" s="89" t="s">
        <v>22</v>
      </c>
      <c r="B38" s="20">
        <v>450000</v>
      </c>
      <c r="C38" s="29">
        <v>519657</v>
      </c>
      <c r="D38" s="21">
        <f>C38*100/B38</f>
        <v>115.47933333333333</v>
      </c>
      <c r="E38" s="20">
        <f t="shared" si="11"/>
        <v>650000</v>
      </c>
      <c r="F38" s="20">
        <f>I38+L38+O38</f>
        <v>629182</v>
      </c>
      <c r="G38" s="21">
        <f t="shared" si="14"/>
        <v>96.797230769230765</v>
      </c>
      <c r="H38" s="24">
        <v>0</v>
      </c>
      <c r="I38" s="29">
        <v>0</v>
      </c>
      <c r="J38" s="36" t="s">
        <v>13</v>
      </c>
      <c r="K38" s="20">
        <v>650000</v>
      </c>
      <c r="L38" s="29">
        <v>629182</v>
      </c>
      <c r="M38" s="21">
        <f t="shared" si="15"/>
        <v>96.797230769230765</v>
      </c>
      <c r="N38" s="20">
        <v>0</v>
      </c>
      <c r="O38" s="29">
        <v>0</v>
      </c>
      <c r="P38" s="36" t="s">
        <v>13</v>
      </c>
      <c r="Q38" s="20">
        <f t="shared" si="16"/>
        <v>-200000</v>
      </c>
      <c r="R38" s="20">
        <f t="shared" si="16"/>
        <v>-109525</v>
      </c>
      <c r="S38" s="96" t="s">
        <v>13</v>
      </c>
      <c r="T38" s="99"/>
    </row>
    <row r="39" spans="1:20" s="100" customFormat="1" ht="12.95" customHeight="1" x14ac:dyDescent="0.2">
      <c r="A39" s="86" t="s">
        <v>20</v>
      </c>
      <c r="B39" s="37">
        <v>0</v>
      </c>
      <c r="C39" s="39">
        <v>0</v>
      </c>
      <c r="D39" s="38" t="s">
        <v>13</v>
      </c>
      <c r="E39" s="37">
        <f t="shared" si="11"/>
        <v>13000</v>
      </c>
      <c r="F39" s="37">
        <f t="shared" si="11"/>
        <v>49852</v>
      </c>
      <c r="G39" s="38">
        <f t="shared" si="14"/>
        <v>383.47692307692307</v>
      </c>
      <c r="H39" s="24">
        <v>0</v>
      </c>
      <c r="I39" s="39">
        <v>0</v>
      </c>
      <c r="J39" s="38" t="s">
        <v>13</v>
      </c>
      <c r="K39" s="37">
        <v>13000</v>
      </c>
      <c r="L39" s="39">
        <v>49852</v>
      </c>
      <c r="M39" s="21">
        <f t="shared" si="15"/>
        <v>383.47692307692307</v>
      </c>
      <c r="N39" s="37">
        <v>0</v>
      </c>
      <c r="O39" s="39">
        <v>0</v>
      </c>
      <c r="P39" s="38" t="s">
        <v>13</v>
      </c>
      <c r="Q39" s="37">
        <f t="shared" si="16"/>
        <v>-13000</v>
      </c>
      <c r="R39" s="37">
        <f t="shared" si="16"/>
        <v>-49852</v>
      </c>
      <c r="S39" s="103" t="s">
        <v>13</v>
      </c>
      <c r="T39" s="99"/>
    </row>
    <row r="40" spans="1:20" s="101" customFormat="1" ht="14.45" customHeight="1" thickBot="1" x14ac:dyDescent="0.25">
      <c r="A40" s="108" t="s">
        <v>45</v>
      </c>
      <c r="B40" s="40">
        <v>0</v>
      </c>
      <c r="C40" s="43">
        <v>0</v>
      </c>
      <c r="D40" s="46" t="s">
        <v>13</v>
      </c>
      <c r="E40" s="40">
        <f>H40+K40+N40</f>
        <v>42364</v>
      </c>
      <c r="F40" s="40">
        <f>I40+L40+O40</f>
        <v>0</v>
      </c>
      <c r="G40" s="41">
        <f t="shared" si="14"/>
        <v>0</v>
      </c>
      <c r="H40" s="42">
        <v>0</v>
      </c>
      <c r="I40" s="43">
        <v>0</v>
      </c>
      <c r="J40" s="140" t="s">
        <v>13</v>
      </c>
      <c r="K40" s="40">
        <v>0</v>
      </c>
      <c r="L40" s="43">
        <v>0</v>
      </c>
      <c r="M40" s="140" t="s">
        <v>13</v>
      </c>
      <c r="N40" s="40">
        <v>42364</v>
      </c>
      <c r="O40" s="43">
        <v>0</v>
      </c>
      <c r="P40" s="41">
        <f>O40*100/N40</f>
        <v>0</v>
      </c>
      <c r="Q40" s="40">
        <f t="shared" si="16"/>
        <v>-42364</v>
      </c>
      <c r="R40" s="40">
        <f t="shared" si="16"/>
        <v>0</v>
      </c>
      <c r="S40" s="109" t="s">
        <v>13</v>
      </c>
      <c r="T40" s="104"/>
    </row>
    <row r="41" spans="1:20" s="100" customFormat="1" ht="24" customHeight="1" x14ac:dyDescent="0.2">
      <c r="A41" s="105" t="s">
        <v>39</v>
      </c>
      <c r="B41" s="57">
        <f>B16+B25+B28+B29+B30+B31+B32+B33+B34+B35+B36+B37+B38+B39+B40</f>
        <v>6724237</v>
      </c>
      <c r="C41" s="57">
        <f>C16+C25+C28+C29+C30+C31+C32+C33+C34+C35+C36+C37+C38+C39+C40</f>
        <v>6569367</v>
      </c>
      <c r="D41" s="55">
        <f>C41*100/B41</f>
        <v>97.696839061442958</v>
      </c>
      <c r="E41" s="57">
        <f>E16+E25+E28+E29+E30+E31+E32+E33+E34+E35+E36+E37+E38+E39+E40</f>
        <v>3647222</v>
      </c>
      <c r="F41" s="57">
        <f>F16+F25+F28+F29+F30+F31+F32+F33+F34+F35+F36+F37+F38+F39+F40</f>
        <v>3597445</v>
      </c>
      <c r="G41" s="55">
        <f>F41*100/E41</f>
        <v>98.635207837636429</v>
      </c>
      <c r="H41" s="57">
        <f>H16+H25+H28+H29+H30+H31+H32+H33+H34+H35+H36+H37+H38+H39+H40</f>
        <v>252426</v>
      </c>
      <c r="I41" s="57">
        <f>I16+I25+I28+I29+I30+I31+I32+I33+I34+I35+I36+I37+I38+I39+I40</f>
        <v>265931</v>
      </c>
      <c r="J41" s="55">
        <f>I41*100/H41</f>
        <v>105.35008279654235</v>
      </c>
      <c r="K41" s="57">
        <f>K16+K25+K28+K29+K30+K31+K32+K33+K34+K35+K36+K37+K38+K39+K40</f>
        <v>2430362</v>
      </c>
      <c r="L41" s="57">
        <f>L16+L25+L28+L29+L30+L31+L32+L33+L34+L35+L36+L37+L38+L39+L40</f>
        <v>2496429</v>
      </c>
      <c r="M41" s="55">
        <f>L41*100/K41</f>
        <v>102.7184016208285</v>
      </c>
      <c r="N41" s="57">
        <f>N16+N25+N28+N29+N30+N31+N32+N33+N34+N35+N36+N37+N38+N39+N40</f>
        <v>964434</v>
      </c>
      <c r="O41" s="57">
        <f>O16+O25+O28+O29+O30+O31+O32+O33+O34+O35+O36+O37+O38+O39+O40</f>
        <v>835085</v>
      </c>
      <c r="P41" s="55">
        <f>O41*100/N41</f>
        <v>86.588092083024861</v>
      </c>
      <c r="Q41" s="57">
        <f>Q16+Q25+Q28+Q29+Q30+Q31+Q32+Q33+Q34+Q35+Q36+Q37+Q38+Q39+Q40</f>
        <v>3077015</v>
      </c>
      <c r="R41" s="57">
        <f>R16+R25+R28+R29+R30+R31+R32+R33+R34+R35+R36+R37+R38+R39+R40</f>
        <v>2971922</v>
      </c>
      <c r="S41" s="106">
        <f>R41*100/Q41</f>
        <v>96.584579535686373</v>
      </c>
      <c r="T41" s="107"/>
    </row>
    <row r="42" spans="1:20" s="71" customFormat="1" ht="12.95" customHeight="1" x14ac:dyDescent="0.2">
      <c r="A42" s="88" t="s">
        <v>19</v>
      </c>
      <c r="B42" s="56">
        <v>603890</v>
      </c>
      <c r="C42" s="28">
        <v>453746</v>
      </c>
      <c r="D42" s="21">
        <f>C42*100/B42</f>
        <v>75.137193859808903</v>
      </c>
      <c r="E42" s="54">
        <f>H42+K42+N42</f>
        <v>603890</v>
      </c>
      <c r="F42" s="20">
        <f>I42+L42+O42</f>
        <v>453746</v>
      </c>
      <c r="G42" s="21">
        <f>F42*100/E42</f>
        <v>75.137193859808903</v>
      </c>
      <c r="H42" s="29">
        <v>0</v>
      </c>
      <c r="I42" s="29">
        <v>0</v>
      </c>
      <c r="J42" s="36" t="s">
        <v>13</v>
      </c>
      <c r="K42" s="29">
        <v>603890</v>
      </c>
      <c r="L42" s="29">
        <v>453746</v>
      </c>
      <c r="M42" s="21">
        <f>L42*100/K42</f>
        <v>75.137193859808903</v>
      </c>
      <c r="N42" s="29">
        <v>0</v>
      </c>
      <c r="O42" s="29">
        <v>0</v>
      </c>
      <c r="P42" s="36" t="s">
        <v>13</v>
      </c>
      <c r="Q42" s="20">
        <f>B42-E42</f>
        <v>0</v>
      </c>
      <c r="R42" s="20">
        <f>C42-F42</f>
        <v>0</v>
      </c>
      <c r="S42" s="102" t="s">
        <v>13</v>
      </c>
      <c r="T42" s="72"/>
    </row>
    <row r="43" spans="1:20" s="71" customFormat="1" ht="12.95" customHeight="1" thickBot="1" x14ac:dyDescent="0.25">
      <c r="A43" s="108" t="s">
        <v>27</v>
      </c>
      <c r="B43" s="50">
        <v>0</v>
      </c>
      <c r="C43" s="47">
        <v>0</v>
      </c>
      <c r="D43" s="46" t="s">
        <v>13</v>
      </c>
      <c r="E43" s="37">
        <f>H43+K43+N43</f>
        <v>674652</v>
      </c>
      <c r="F43" s="40">
        <f>I43+L43+O43</f>
        <v>579154</v>
      </c>
      <c r="G43" s="41">
        <f>F43*100/E43</f>
        <v>85.844850382122928</v>
      </c>
      <c r="H43" s="43">
        <v>0</v>
      </c>
      <c r="I43" s="43">
        <v>0</v>
      </c>
      <c r="J43" s="46" t="s">
        <v>13</v>
      </c>
      <c r="K43" s="43">
        <v>674652</v>
      </c>
      <c r="L43" s="43">
        <v>579154</v>
      </c>
      <c r="M43" s="41">
        <f>L43*100/K43</f>
        <v>85.844850382122928</v>
      </c>
      <c r="N43" s="43">
        <v>0</v>
      </c>
      <c r="O43" s="43">
        <v>0</v>
      </c>
      <c r="P43" s="46" t="s">
        <v>13</v>
      </c>
      <c r="Q43" s="43">
        <f>B43-E43</f>
        <v>-674652</v>
      </c>
      <c r="R43" s="40">
        <f>C43-F43</f>
        <v>-579154</v>
      </c>
      <c r="S43" s="109" t="s">
        <v>13</v>
      </c>
      <c r="T43" s="72"/>
    </row>
    <row r="44" spans="1:20" s="100" customFormat="1" ht="24" customHeight="1" thickBot="1" x14ac:dyDescent="0.25">
      <c r="A44" s="110" t="s">
        <v>46</v>
      </c>
      <c r="B44" s="45">
        <f>B41+B42+B43</f>
        <v>7328127</v>
      </c>
      <c r="C44" s="44">
        <f>C41+C42+C43</f>
        <v>7023113</v>
      </c>
      <c r="D44" s="26">
        <f>C44*100/B44</f>
        <v>95.837763182870603</v>
      </c>
      <c r="E44" s="45">
        <f>E41+E42+E43</f>
        <v>4925764</v>
      </c>
      <c r="F44" s="44">
        <f>F41+F42+F43</f>
        <v>4630345</v>
      </c>
      <c r="G44" s="26">
        <f>F44*100/E44</f>
        <v>94.002575032015343</v>
      </c>
      <c r="H44" s="45">
        <f>H41+H42+H43</f>
        <v>252426</v>
      </c>
      <c r="I44" s="44">
        <f>I41+I42+I43</f>
        <v>265931</v>
      </c>
      <c r="J44" s="26">
        <f>I44*100/H44</f>
        <v>105.35008279654235</v>
      </c>
      <c r="K44" s="45">
        <f>K41+K42+K43</f>
        <v>3708904</v>
      </c>
      <c r="L44" s="44">
        <f>L41+L42+L43</f>
        <v>3529329</v>
      </c>
      <c r="M44" s="26">
        <f>L44*100/K44</f>
        <v>95.158273171804936</v>
      </c>
      <c r="N44" s="45">
        <f>N41+N42+N43</f>
        <v>964434</v>
      </c>
      <c r="O44" s="44">
        <f>O41+O42+O43</f>
        <v>835085</v>
      </c>
      <c r="P44" s="26">
        <f>O44*100/N44</f>
        <v>86.588092083024861</v>
      </c>
      <c r="Q44" s="45">
        <f>Q41+Q42+Q43</f>
        <v>2402363</v>
      </c>
      <c r="R44" s="44">
        <f>R41+R42+R43</f>
        <v>2392768</v>
      </c>
      <c r="S44" s="111">
        <f>R44*100/Q44</f>
        <v>99.600601574366578</v>
      </c>
      <c r="T44" s="99"/>
    </row>
    <row r="45" spans="1:20" ht="12" customHeight="1" x14ac:dyDescent="0.2">
      <c r="A45" s="73"/>
      <c r="C45" s="64"/>
      <c r="F45" s="64"/>
    </row>
    <row r="46" spans="1:20" x14ac:dyDescent="0.2">
      <c r="A46" s="74"/>
      <c r="B46" s="64"/>
      <c r="C46" s="64"/>
      <c r="E46" s="75"/>
      <c r="F46" s="76"/>
      <c r="R46" s="64"/>
    </row>
    <row r="47" spans="1:20" x14ac:dyDescent="0.2">
      <c r="A47" s="77"/>
      <c r="B47" s="78"/>
      <c r="C47" s="79"/>
      <c r="D47" s="78"/>
      <c r="E47" s="79"/>
      <c r="F47" s="80"/>
      <c r="G47" s="78"/>
      <c r="H47" s="79"/>
      <c r="I47" s="78"/>
    </row>
    <row r="48" spans="1:20" x14ac:dyDescent="0.2">
      <c r="A48" s="77"/>
      <c r="B48" s="78"/>
      <c r="C48" s="81"/>
      <c r="D48" s="78"/>
      <c r="E48" s="78"/>
      <c r="F48" s="80"/>
      <c r="G48" s="78"/>
      <c r="H48" s="78"/>
      <c r="I48" s="78"/>
    </row>
    <row r="49" spans="1:6" x14ac:dyDescent="0.2">
      <c r="A49" s="82"/>
      <c r="C49" s="83"/>
      <c r="F49" s="84"/>
    </row>
    <row r="50" spans="1:6" x14ac:dyDescent="0.2">
      <c r="A50" s="82"/>
      <c r="C50" s="83"/>
      <c r="F50" s="76"/>
    </row>
    <row r="51" spans="1:6" x14ac:dyDescent="0.2">
      <c r="A51" s="82"/>
      <c r="C51" s="83"/>
      <c r="F51" s="76"/>
    </row>
    <row r="52" spans="1:6" x14ac:dyDescent="0.2">
      <c r="A52" s="82"/>
      <c r="C52" s="83"/>
      <c r="F52" s="76"/>
    </row>
    <row r="53" spans="1:6" x14ac:dyDescent="0.2">
      <c r="A53" s="82"/>
      <c r="C53" s="83"/>
      <c r="F53" s="76"/>
    </row>
    <row r="54" spans="1:6" x14ac:dyDescent="0.2">
      <c r="A54" s="82"/>
      <c r="C54" s="83"/>
      <c r="F54" s="76"/>
    </row>
    <row r="55" spans="1:6" x14ac:dyDescent="0.2">
      <c r="A55" s="82"/>
      <c r="C55" s="83"/>
    </row>
    <row r="59" spans="1:6" x14ac:dyDescent="0.2">
      <c r="C59" s="64"/>
    </row>
    <row r="60" spans="1:6" x14ac:dyDescent="0.2">
      <c r="C60" s="64"/>
    </row>
  </sheetData>
  <mergeCells count="1">
    <mergeCell ref="B8:D8"/>
  </mergeCells>
  <pageMargins left="0.78740157480314965" right="0.59055118110236227" top="0.78740157480314965" bottom="0.39370078740157483" header="0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Černoch Michail (MHMP, OVO)</cp:lastModifiedBy>
  <cp:lastPrinted>2022-04-07T17:11:22Z</cp:lastPrinted>
  <dcterms:created xsi:type="dcterms:W3CDTF">1997-01-24T11:07:25Z</dcterms:created>
  <dcterms:modified xsi:type="dcterms:W3CDTF">2022-06-17T03:47:46Z</dcterms:modified>
</cp:coreProperties>
</file>