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<sst xmlns="http://schemas.openxmlformats.org/spreadsheetml/2006/main" count="45" uniqueCount="36">
  <si>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v Kč</t>
  </si>
  <si>
    <t xml:space="preserve">vl. HMP </t>
  </si>
  <si>
    <t>MČ</t>
  </si>
  <si>
    <t>kapitola VPS</t>
  </si>
  <si>
    <t xml:space="preserve"> stát.fin.aktiva</t>
  </si>
  <si>
    <t xml:space="preserve">MPSV </t>
  </si>
  <si>
    <t xml:space="preserve">MŽP </t>
  </si>
  <si>
    <t xml:space="preserve">MŠMT </t>
  </si>
  <si>
    <t>Úřad vlády</t>
  </si>
  <si>
    <t>SÚJB</t>
  </si>
  <si>
    <t>CELKEM</t>
  </si>
  <si>
    <t>Ministerstvo vnitra</t>
  </si>
  <si>
    <t>Ministerstvo kultury</t>
  </si>
  <si>
    <t>Ministerstvo zdravotnictví</t>
  </si>
  <si>
    <t>Ministerstvo zemědělství</t>
  </si>
  <si>
    <t>Grantová agentura</t>
  </si>
  <si>
    <t>Transfery</t>
  </si>
  <si>
    <t>OPPA</t>
  </si>
  <si>
    <t>OPPK</t>
  </si>
  <si>
    <r>
      <t>Ministerstvo dopravy *</t>
    </r>
    <r>
      <rPr>
        <vertAlign val="superscript"/>
        <sz val="7"/>
        <rFont val="Arial CE"/>
        <family val="2"/>
      </rPr>
      <t>)</t>
    </r>
  </si>
  <si>
    <t>Poskytnuto v roce 2009</t>
  </si>
  <si>
    <t>Vráceno                v průběhu roku 2009</t>
  </si>
  <si>
    <t>Vratka                   k 31.12.2009</t>
  </si>
  <si>
    <t xml:space="preserve">Přehled finančního vypořádání se státním rozpočtem  za rok 2009 </t>
  </si>
  <si>
    <t>Ministerstvo průmyslu a obchodu</t>
  </si>
  <si>
    <t xml:space="preserve">Ministerstvo financí </t>
  </si>
  <si>
    <t xml:space="preserve">CELKEM  </t>
  </si>
  <si>
    <t>Vyčerpáno                       (skutečně použito)                   v r. 2009</t>
  </si>
  <si>
    <t>RESORTY :</t>
  </si>
  <si>
    <t>MINISTERSTVO  FINANCÍ :</t>
  </si>
  <si>
    <t>OP Doprava</t>
  </si>
  <si>
    <t>RESORTY CELKEM</t>
  </si>
  <si>
    <r>
      <t>SFDI</t>
    </r>
    <r>
      <rPr>
        <vertAlign val="superscript"/>
        <sz val="7"/>
        <rFont val="Arial CE"/>
        <family val="2"/>
      </rPr>
      <t>**)</t>
    </r>
  </si>
  <si>
    <r>
      <t xml:space="preserve">**) </t>
    </r>
    <r>
      <rPr>
        <sz val="8"/>
        <rFont val="Arial CE"/>
        <family val="2"/>
      </rPr>
      <t>TSK - převedla vratku do SR sama</t>
    </r>
  </si>
  <si>
    <r>
      <t>*</t>
    </r>
    <r>
      <rPr>
        <vertAlign val="superscript"/>
        <sz val="8"/>
        <rFont val="Arial CE"/>
        <family val="2"/>
      </rPr>
      <t xml:space="preserve">)  </t>
    </r>
    <r>
      <rPr>
        <sz val="8"/>
        <rFont val="Arial CE"/>
        <family val="2"/>
      </rPr>
      <t>ROPID - příspěvková organizace hl.m. Prahy převedla vratku do SR sama</t>
    </r>
  </si>
  <si>
    <t>Příloha č.2 k usnesení ZHMP č.        ze dne       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</si>
</sst>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2"/>
    </font>
    <font>
      <vertAlign val="superscript"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" fontId="5" fillId="0" borderId="0" xfId="0" applyNumberFormat="1" applyFont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2" borderId="4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" fontId="5" fillId="2" borderId="4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0" fontId="3" fillId="3" borderId="6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4" fillId="2" borderId="17" xfId="0" applyFont="1" applyFill="1" applyBorder="1" applyAlignment="1">
      <alignment horizontal="left" wrapText="1" indent="1"/>
    </xf>
    <xf numFmtId="0" fontId="5" fillId="2" borderId="18" xfId="0" applyFont="1" applyFill="1" applyBorder="1" applyAlignment="1">
      <alignment horizontal="left" wrapText="1" indent="1"/>
    </xf>
    <xf numFmtId="4" fontId="5" fillId="2" borderId="19" xfId="0" applyNumberFormat="1" applyFont="1" applyFill="1" applyBorder="1" applyAlignment="1">
      <alignment wrapText="1"/>
    </xf>
    <xf numFmtId="4" fontId="3" fillId="3" borderId="20" xfId="0" applyNumberFormat="1" applyFont="1" applyFill="1" applyBorder="1" applyAlignment="1">
      <alignment wrapText="1"/>
    </xf>
    <xf numFmtId="4" fontId="3" fillId="3" borderId="21" xfId="0" applyNumberFormat="1" applyFont="1" applyFill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 indent="1"/>
    </xf>
    <xf numFmtId="4" fontId="3" fillId="0" borderId="22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wrapText="1"/>
    </xf>
    <xf numFmtId="0" fontId="4" fillId="0" borderId="26" xfId="0" applyFont="1" applyBorder="1" applyAlignment="1">
      <alignment horizontal="left" wrapText="1" indent="1"/>
    </xf>
    <xf numFmtId="4" fontId="4" fillId="0" borderId="14" xfId="0" applyNumberFormat="1" applyFont="1" applyBorder="1" applyAlignment="1">
      <alignment wrapText="1"/>
    </xf>
    <xf numFmtId="4" fontId="4" fillId="0" borderId="27" xfId="0" applyNumberFormat="1" applyFont="1" applyBorder="1" applyAlignment="1">
      <alignment wrapText="1"/>
    </xf>
    <xf numFmtId="4" fontId="6" fillId="0" borderId="28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left" wrapText="1" indent="1"/>
    </xf>
    <xf numFmtId="4" fontId="5" fillId="2" borderId="5" xfId="0" applyNumberFormat="1" applyFont="1" applyFill="1" applyBorder="1" applyAlignment="1">
      <alignment wrapText="1"/>
    </xf>
    <xf numFmtId="4" fontId="6" fillId="0" borderId="18" xfId="0" applyNumberFormat="1" applyFont="1" applyBorder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5" xfId="0" applyFont="1" applyBorder="1" applyAlignment="1">
      <alignment horizontal="left" wrapText="1" indent="1"/>
    </xf>
    <xf numFmtId="0" fontId="1" fillId="0" borderId="29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8.125" style="1" customWidth="1"/>
    <col min="2" max="2" width="13.875" style="1" customWidth="1"/>
    <col min="3" max="3" width="11.375" style="1" customWidth="1"/>
    <col min="4" max="4" width="13.625" style="1" customWidth="1"/>
    <col min="5" max="7" width="10.75390625" style="1" customWidth="1"/>
    <col min="8" max="8" width="16.00390625" style="1" customWidth="1"/>
    <col min="9" max="9" width="9.125" style="3" customWidth="1"/>
    <col min="10" max="10" width="10.875" style="3" bestFit="1" customWidth="1"/>
    <col min="11" max="11" width="11.375" style="3" bestFit="1" customWidth="1"/>
    <col min="12" max="12" width="9.125" style="3" customWidth="1"/>
    <col min="13" max="13" width="10.00390625" style="3" bestFit="1" customWidth="1"/>
    <col min="14" max="16384" width="9.125" style="3" customWidth="1"/>
  </cols>
  <sheetData>
    <row r="1" spans="3:7" ht="11.25">
      <c r="C1" s="71" t="s">
        <v>35</v>
      </c>
      <c r="D1" s="71"/>
      <c r="E1" s="71"/>
      <c r="F1" s="71"/>
      <c r="G1" s="71"/>
    </row>
    <row r="2" spans="3:7" ht="11.25">
      <c r="C2" s="2"/>
      <c r="E2" s="2"/>
      <c r="F2" s="2"/>
      <c r="G2" s="2"/>
    </row>
    <row r="3" spans="3:7" ht="11.25">
      <c r="C3" s="2"/>
      <c r="E3" s="2"/>
      <c r="F3" s="2"/>
      <c r="G3" s="2"/>
    </row>
    <row r="4" spans="3:7" ht="11.25">
      <c r="C4" s="2"/>
      <c r="E4" s="2"/>
      <c r="F4" s="2"/>
      <c r="G4" s="2"/>
    </row>
    <row r="5" spans="3:7" ht="11.25">
      <c r="C5" s="2"/>
      <c r="E5" s="2"/>
      <c r="F5" s="2"/>
      <c r="G5" s="2"/>
    </row>
    <row r="7" spans="1:8" s="5" customFormat="1" ht="18" customHeight="1">
      <c r="A7" s="72" t="s">
        <v>23</v>
      </c>
      <c r="B7" s="72"/>
      <c r="C7" s="72"/>
      <c r="D7" s="72"/>
      <c r="E7" s="72"/>
      <c r="F7" s="72"/>
      <c r="G7" s="72"/>
      <c r="H7" s="4"/>
    </row>
    <row r="8" ht="11.25">
      <c r="G8" s="6" t="s">
        <v>0</v>
      </c>
    </row>
    <row r="9" spans="1:7" ht="3.75" customHeight="1" thickBot="1">
      <c r="A9" s="7"/>
      <c r="B9" s="7"/>
      <c r="C9" s="7"/>
      <c r="D9" s="7"/>
      <c r="E9" s="7"/>
      <c r="F9" s="7"/>
      <c r="G9" s="8" t="s">
        <v>0</v>
      </c>
    </row>
    <row r="10" spans="1:8" s="11" customFormat="1" ht="31.5" customHeight="1">
      <c r="A10" s="33" t="s">
        <v>16</v>
      </c>
      <c r="B10" s="34" t="s">
        <v>20</v>
      </c>
      <c r="C10" s="9" t="s">
        <v>21</v>
      </c>
      <c r="D10" s="34" t="s">
        <v>27</v>
      </c>
      <c r="E10" s="34" t="s">
        <v>22</v>
      </c>
      <c r="F10" s="34" t="s">
        <v>1</v>
      </c>
      <c r="G10" s="35" t="s">
        <v>2</v>
      </c>
      <c r="H10" s="10"/>
    </row>
    <row r="11" spans="1:8" s="65" customFormat="1" ht="12">
      <c r="A11" s="74" t="s">
        <v>29</v>
      </c>
      <c r="B11" s="75"/>
      <c r="C11" s="62"/>
      <c r="D11" s="62"/>
      <c r="E11" s="62"/>
      <c r="F11" s="62"/>
      <c r="G11" s="63"/>
      <c r="H11" s="64"/>
    </row>
    <row r="12" spans="1:12" ht="12.75" customHeight="1">
      <c r="A12" s="30" t="s">
        <v>3</v>
      </c>
      <c r="B12" s="14">
        <v>252000529.97</v>
      </c>
      <c r="C12" s="14">
        <v>0</v>
      </c>
      <c r="D12" s="14">
        <v>243311479.56</v>
      </c>
      <c r="E12" s="14">
        <f>B12-C12-D12</f>
        <v>8689050.409999996</v>
      </c>
      <c r="F12" s="14">
        <v>0</v>
      </c>
      <c r="G12" s="15">
        <v>8689050.41</v>
      </c>
      <c r="H12" s="16"/>
      <c r="K12" s="17"/>
      <c r="L12" s="17"/>
    </row>
    <row r="13" spans="1:12" ht="12.75" customHeight="1" thickBot="1">
      <c r="A13" s="30" t="s">
        <v>4</v>
      </c>
      <c r="B13" s="14">
        <v>20466</v>
      </c>
      <c r="C13" s="14">
        <v>0</v>
      </c>
      <c r="D13" s="14">
        <v>20466</v>
      </c>
      <c r="E13" s="14">
        <f>B13-C13-D13</f>
        <v>0</v>
      </c>
      <c r="F13" s="14">
        <v>0</v>
      </c>
      <c r="G13" s="15">
        <v>0</v>
      </c>
      <c r="H13" s="16"/>
      <c r="K13" s="17"/>
      <c r="L13" s="17"/>
    </row>
    <row r="14" spans="1:12" s="11" customFormat="1" ht="16.5" customHeight="1" thickBot="1">
      <c r="A14" s="68" t="s">
        <v>25</v>
      </c>
      <c r="B14" s="61">
        <f aca="true" t="shared" si="0" ref="B14:G14">SUM(B12:B13)</f>
        <v>252020995.97</v>
      </c>
      <c r="C14" s="61">
        <f t="shared" si="0"/>
        <v>0</v>
      </c>
      <c r="D14" s="61">
        <f t="shared" si="0"/>
        <v>243331945.56</v>
      </c>
      <c r="E14" s="61">
        <f t="shared" si="0"/>
        <v>8689050.409999996</v>
      </c>
      <c r="F14" s="61">
        <f t="shared" si="0"/>
        <v>0</v>
      </c>
      <c r="G14" s="60">
        <f t="shared" si="0"/>
        <v>8689050.41</v>
      </c>
      <c r="H14" s="20"/>
      <c r="K14" s="17"/>
      <c r="L14" s="17"/>
    </row>
    <row r="15" spans="1:12" s="11" customFormat="1" ht="13.5" customHeight="1">
      <c r="A15" s="57"/>
      <c r="B15" s="58"/>
      <c r="C15" s="58"/>
      <c r="D15" s="58"/>
      <c r="E15" s="58"/>
      <c r="F15" s="58"/>
      <c r="G15" s="59"/>
      <c r="H15" s="20"/>
      <c r="K15" s="17"/>
      <c r="L15" s="17"/>
    </row>
    <row r="16" spans="1:12" s="11" customFormat="1" ht="11.25">
      <c r="A16" s="66" t="s">
        <v>28</v>
      </c>
      <c r="B16" s="12"/>
      <c r="C16" s="12"/>
      <c r="D16" s="12"/>
      <c r="E16" s="12"/>
      <c r="F16" s="12"/>
      <c r="G16" s="13"/>
      <c r="H16" s="10"/>
      <c r="K16" s="17"/>
      <c r="L16" s="17"/>
    </row>
    <row r="17" spans="1:12" ht="12.75" customHeight="1">
      <c r="A17" s="30" t="s">
        <v>12</v>
      </c>
      <c r="B17" s="21">
        <v>3880960</v>
      </c>
      <c r="C17" s="21">
        <v>465000</v>
      </c>
      <c r="D17" s="21">
        <v>3352988.39</v>
      </c>
      <c r="E17" s="21">
        <f>B17-C17-D17</f>
        <v>62971.60999999987</v>
      </c>
      <c r="F17" s="21">
        <v>62971.61</v>
      </c>
      <c r="G17" s="22">
        <v>0</v>
      </c>
      <c r="H17" s="16"/>
      <c r="K17" s="17"/>
      <c r="L17" s="17"/>
    </row>
    <row r="18" spans="1:12" ht="19.5">
      <c r="A18" s="30" t="s">
        <v>24</v>
      </c>
      <c r="B18" s="21">
        <v>314000</v>
      </c>
      <c r="C18" s="21">
        <v>0</v>
      </c>
      <c r="D18" s="21">
        <v>289771</v>
      </c>
      <c r="E18" s="21">
        <f>B18-C18-D18</f>
        <v>24229</v>
      </c>
      <c r="F18" s="21">
        <v>0</v>
      </c>
      <c r="G18" s="22">
        <v>24229</v>
      </c>
      <c r="H18" s="16"/>
      <c r="K18" s="17"/>
      <c r="L18" s="17"/>
    </row>
    <row r="19" spans="1:12" ht="12.75" customHeight="1">
      <c r="A19" s="30" t="s">
        <v>13</v>
      </c>
      <c r="B19" s="21">
        <v>833500</v>
      </c>
      <c r="C19" s="21">
        <v>0</v>
      </c>
      <c r="D19" s="21">
        <v>828872.57</v>
      </c>
      <c r="E19" s="21">
        <f aca="true" t="shared" si="1" ref="E19:E29">B19-C19-D19</f>
        <v>4627.430000000051</v>
      </c>
      <c r="F19" s="21">
        <v>4627.43</v>
      </c>
      <c r="G19" s="22">
        <v>0</v>
      </c>
      <c r="H19" s="16"/>
      <c r="K19" s="17"/>
      <c r="L19" s="17"/>
    </row>
    <row r="20" spans="1:15" ht="12.75" customHeight="1">
      <c r="A20" s="32" t="s">
        <v>5</v>
      </c>
      <c r="B20" s="21">
        <v>1825489667</v>
      </c>
      <c r="C20" s="21">
        <v>0</v>
      </c>
      <c r="D20" s="21">
        <v>1781257835</v>
      </c>
      <c r="E20" s="21">
        <f t="shared" si="1"/>
        <v>44231832</v>
      </c>
      <c r="F20" s="21">
        <v>5814252</v>
      </c>
      <c r="G20" s="22">
        <f>19058997+19338583+20000</f>
        <v>38417580</v>
      </c>
      <c r="H20" s="16"/>
      <c r="K20" s="23"/>
      <c r="L20" s="23"/>
      <c r="M20" s="23"/>
      <c r="O20" s="23"/>
    </row>
    <row r="21" spans="1:12" ht="12.75" customHeight="1">
      <c r="A21" s="30" t="s">
        <v>6</v>
      </c>
      <c r="B21" s="21">
        <v>8139689</v>
      </c>
      <c r="C21" s="21">
        <v>0</v>
      </c>
      <c r="D21" s="21">
        <v>8047855.6</v>
      </c>
      <c r="E21" s="21">
        <f t="shared" si="1"/>
        <v>91833.40000000037</v>
      </c>
      <c r="F21" s="21">
        <v>91833.4</v>
      </c>
      <c r="G21" s="22">
        <v>0</v>
      </c>
      <c r="H21" s="16"/>
      <c r="K21" s="17"/>
      <c r="L21" s="17"/>
    </row>
    <row r="22" spans="1:12" ht="12.75" customHeight="1">
      <c r="A22" s="30" t="s">
        <v>14</v>
      </c>
      <c r="B22" s="21">
        <v>276708</v>
      </c>
      <c r="C22" s="21">
        <v>0</v>
      </c>
      <c r="D22" s="21">
        <v>276708</v>
      </c>
      <c r="E22" s="21">
        <f t="shared" si="1"/>
        <v>0</v>
      </c>
      <c r="F22" s="21">
        <v>0</v>
      </c>
      <c r="G22" s="22">
        <v>0</v>
      </c>
      <c r="H22" s="3"/>
      <c r="K22" s="17"/>
      <c r="L22" s="17"/>
    </row>
    <row r="23" spans="1:12" ht="12.75" customHeight="1">
      <c r="A23" s="30" t="s">
        <v>7</v>
      </c>
      <c r="B23" s="21">
        <f>8848969569+198200</f>
        <v>8849167769</v>
      </c>
      <c r="C23" s="21">
        <v>198200</v>
      </c>
      <c r="D23" s="21">
        <v>8845424064.25</v>
      </c>
      <c r="E23" s="21">
        <f t="shared" si="1"/>
        <v>3545504.75</v>
      </c>
      <c r="F23" s="21">
        <f>E23-G23</f>
        <v>3531148.75</v>
      </c>
      <c r="G23" s="22">
        <v>14356</v>
      </c>
      <c r="H23" s="17"/>
      <c r="J23" s="11"/>
      <c r="K23" s="23"/>
      <c r="L23" s="17"/>
    </row>
    <row r="24" spans="1:12" ht="12.75" customHeight="1">
      <c r="A24" s="30" t="s">
        <v>11</v>
      </c>
      <c r="B24" s="21">
        <f>641000+5770963+8242000</f>
        <v>14653963</v>
      </c>
      <c r="C24" s="21">
        <v>200000</v>
      </c>
      <c r="D24" s="21">
        <f>8015667.1+5674261+640400</f>
        <v>14330328.1</v>
      </c>
      <c r="E24" s="21">
        <f t="shared" si="1"/>
        <v>123634.90000000037</v>
      </c>
      <c r="F24" s="21">
        <f>87.1+600</f>
        <v>687.1</v>
      </c>
      <c r="G24" s="22">
        <f>26245.8+12740+83962</f>
        <v>122947.8</v>
      </c>
      <c r="H24" s="3"/>
      <c r="J24" s="17"/>
      <c r="K24" s="17"/>
      <c r="L24" s="17"/>
    </row>
    <row r="25" spans="1:12" ht="12.75" customHeight="1">
      <c r="A25" s="30" t="s">
        <v>19</v>
      </c>
      <c r="B25" s="21">
        <v>195000000</v>
      </c>
      <c r="C25" s="21">
        <v>0</v>
      </c>
      <c r="D25" s="21">
        <v>194977619.08</v>
      </c>
      <c r="E25" s="21">
        <f t="shared" si="1"/>
        <v>22380.919999986887</v>
      </c>
      <c r="F25" s="21">
        <v>22380.92</v>
      </c>
      <c r="G25" s="22">
        <v>0</v>
      </c>
      <c r="H25" s="17"/>
      <c r="K25" s="17"/>
      <c r="L25" s="17"/>
    </row>
    <row r="26" spans="1:12" ht="12.75" customHeight="1">
      <c r="A26" s="30" t="s">
        <v>8</v>
      </c>
      <c r="B26" s="21">
        <v>310000</v>
      </c>
      <c r="C26" s="21">
        <v>0</v>
      </c>
      <c r="D26" s="21">
        <v>270070</v>
      </c>
      <c r="E26" s="21">
        <f t="shared" si="1"/>
        <v>39930</v>
      </c>
      <c r="F26" s="21">
        <v>0</v>
      </c>
      <c r="G26" s="22">
        <v>39930</v>
      </c>
      <c r="H26" s="17"/>
      <c r="K26" s="17"/>
      <c r="L26" s="17"/>
    </row>
    <row r="27" spans="1:12" ht="12.75" customHeight="1">
      <c r="A27" s="30" t="s">
        <v>9</v>
      </c>
      <c r="B27" s="21">
        <v>5250</v>
      </c>
      <c r="C27" s="21">
        <v>0</v>
      </c>
      <c r="D27" s="21">
        <v>5250</v>
      </c>
      <c r="E27" s="21">
        <f t="shared" si="1"/>
        <v>0</v>
      </c>
      <c r="F27" s="21">
        <v>0</v>
      </c>
      <c r="G27" s="22">
        <v>0</v>
      </c>
      <c r="H27" s="3"/>
      <c r="K27" s="17"/>
      <c r="L27" s="17"/>
    </row>
    <row r="28" spans="1:12" ht="12.75" customHeight="1">
      <c r="A28" s="30" t="s">
        <v>32</v>
      </c>
      <c r="B28" s="21">
        <f>149937233.49+746649908.49</f>
        <v>896587141.98</v>
      </c>
      <c r="C28" s="21">
        <v>0</v>
      </c>
      <c r="D28" s="21">
        <f>149447821.49+746649908.4</f>
        <v>896097729.89</v>
      </c>
      <c r="E28" s="21">
        <f t="shared" si="1"/>
        <v>489412.0900000334</v>
      </c>
      <c r="F28" s="21">
        <v>489412.09</v>
      </c>
      <c r="G28" s="22">
        <v>0</v>
      </c>
      <c r="H28" s="17"/>
      <c r="K28" s="17"/>
      <c r="L28" s="17"/>
    </row>
    <row r="29" spans="1:12" ht="12.75" customHeight="1" thickBot="1">
      <c r="A29" s="31" t="s">
        <v>15</v>
      </c>
      <c r="B29" s="48">
        <v>293000</v>
      </c>
      <c r="C29" s="48">
        <v>0</v>
      </c>
      <c r="D29" s="48">
        <v>289154.65</v>
      </c>
      <c r="E29" s="48">
        <f t="shared" si="1"/>
        <v>3845.3499999999767</v>
      </c>
      <c r="F29" s="48">
        <v>3845.35</v>
      </c>
      <c r="G29" s="49">
        <v>0</v>
      </c>
      <c r="H29" s="17"/>
      <c r="K29" s="17"/>
      <c r="L29" s="17"/>
    </row>
    <row r="30" spans="1:12" s="19" customFormat="1" ht="16.5" customHeight="1" thickBot="1">
      <c r="A30" s="68" t="s">
        <v>31</v>
      </c>
      <c r="B30" s="61">
        <f aca="true" t="shared" si="2" ref="B30:G30">SUM(B17:B29)</f>
        <v>11794951647.98</v>
      </c>
      <c r="C30" s="61">
        <f t="shared" si="2"/>
        <v>863200</v>
      </c>
      <c r="D30" s="61">
        <f t="shared" si="2"/>
        <v>11745448246.529999</v>
      </c>
      <c r="E30" s="61">
        <f t="shared" si="2"/>
        <v>48640201.45000002</v>
      </c>
      <c r="F30" s="61">
        <f t="shared" si="2"/>
        <v>10021158.65</v>
      </c>
      <c r="G30" s="60">
        <f t="shared" si="2"/>
        <v>38619042.8</v>
      </c>
      <c r="H30" s="18"/>
      <c r="K30" s="24"/>
      <c r="L30" s="24"/>
    </row>
    <row r="31" spans="1:12" s="11" customFormat="1" ht="18.75" customHeight="1" thickBot="1">
      <c r="A31" s="45" t="s">
        <v>26</v>
      </c>
      <c r="B31" s="25">
        <f aca="true" t="shared" si="3" ref="B31:G31">B14+B30</f>
        <v>12046972643.949999</v>
      </c>
      <c r="C31" s="25">
        <f t="shared" si="3"/>
        <v>863200</v>
      </c>
      <c r="D31" s="25">
        <f t="shared" si="3"/>
        <v>11988780192.089998</v>
      </c>
      <c r="E31" s="25">
        <f t="shared" si="3"/>
        <v>57329251.860000014</v>
      </c>
      <c r="F31" s="25">
        <f t="shared" si="3"/>
        <v>10021158.65</v>
      </c>
      <c r="G31" s="26">
        <f t="shared" si="3"/>
        <v>47308093.20999999</v>
      </c>
      <c r="H31" s="20"/>
      <c r="J31" s="23"/>
      <c r="K31" s="23"/>
      <c r="L31" s="23"/>
    </row>
    <row r="32" spans="1:12" s="11" customFormat="1" ht="12" customHeight="1">
      <c r="A32" s="51"/>
      <c r="B32" s="52"/>
      <c r="C32" s="52"/>
      <c r="D32" s="52"/>
      <c r="E32" s="52"/>
      <c r="F32" s="52"/>
      <c r="G32" s="52"/>
      <c r="H32" s="20"/>
      <c r="J32" s="23"/>
      <c r="K32" s="23"/>
      <c r="L32" s="23"/>
    </row>
    <row r="33" ht="12" thickBot="1"/>
    <row r="34" spans="1:8" s="28" customFormat="1" ht="31.5" customHeight="1">
      <c r="A34" s="33" t="s">
        <v>16</v>
      </c>
      <c r="B34" s="34" t="s">
        <v>20</v>
      </c>
      <c r="C34" s="9" t="s">
        <v>21</v>
      </c>
      <c r="D34" s="34" t="s">
        <v>27</v>
      </c>
      <c r="E34" s="34" t="s">
        <v>22</v>
      </c>
      <c r="F34" s="34" t="s">
        <v>1</v>
      </c>
      <c r="G34" s="35" t="s">
        <v>2</v>
      </c>
      <c r="H34" s="27"/>
    </row>
    <row r="35" spans="1:8" ht="12.75" customHeight="1">
      <c r="A35" s="53" t="s">
        <v>30</v>
      </c>
      <c r="B35" s="54">
        <v>167188055.8</v>
      </c>
      <c r="C35" s="54">
        <v>0</v>
      </c>
      <c r="D35" s="54">
        <v>167188053.85</v>
      </c>
      <c r="E35" s="55">
        <f>B35-C35-D35</f>
        <v>1.9500000178813934</v>
      </c>
      <c r="F35" s="55">
        <v>1.95</v>
      </c>
      <c r="G35" s="56">
        <v>0</v>
      </c>
      <c r="H35" s="16"/>
    </row>
    <row r="36" spans="1:7" ht="12.75" customHeight="1">
      <c r="A36" s="43" t="s">
        <v>17</v>
      </c>
      <c r="B36" s="40">
        <v>395000000</v>
      </c>
      <c r="C36" s="40">
        <v>0</v>
      </c>
      <c r="D36" s="40">
        <v>395000000</v>
      </c>
      <c r="E36" s="14">
        <f>B36-C36-D36</f>
        <v>0</v>
      </c>
      <c r="F36" s="14">
        <v>0</v>
      </c>
      <c r="G36" s="41">
        <v>0</v>
      </c>
    </row>
    <row r="37" spans="1:8" ht="12.75" customHeight="1" thickBot="1">
      <c r="A37" s="44" t="s">
        <v>18</v>
      </c>
      <c r="B37" s="39">
        <v>1329041000</v>
      </c>
      <c r="C37" s="39">
        <v>0</v>
      </c>
      <c r="D37" s="39">
        <v>1328365628.36</v>
      </c>
      <c r="E37" s="50">
        <f>B37-C37-D37</f>
        <v>675371.6400001049</v>
      </c>
      <c r="F37" s="42">
        <v>675371.64</v>
      </c>
      <c r="G37" s="36">
        <v>0</v>
      </c>
      <c r="H37" s="16"/>
    </row>
    <row r="38" spans="1:7" ht="16.5" customHeight="1" thickBot="1">
      <c r="A38" s="45" t="s">
        <v>10</v>
      </c>
      <c r="B38" s="25">
        <f aca="true" t="shared" si="4" ref="B38:G38">SUM(B35:B37)</f>
        <v>1891229055.8</v>
      </c>
      <c r="C38" s="25">
        <f t="shared" si="4"/>
        <v>0</v>
      </c>
      <c r="D38" s="25">
        <f t="shared" si="4"/>
        <v>1890553682.21</v>
      </c>
      <c r="E38" s="25">
        <f t="shared" si="4"/>
        <v>675373.5900001228</v>
      </c>
      <c r="F38" s="25">
        <f t="shared" si="4"/>
        <v>675373.59</v>
      </c>
      <c r="G38" s="26">
        <f t="shared" si="4"/>
        <v>0</v>
      </c>
    </row>
    <row r="39" spans="1:7" ht="16.5" customHeight="1">
      <c r="A39" s="37"/>
      <c r="B39" s="38"/>
      <c r="C39" s="38"/>
      <c r="D39" s="38"/>
      <c r="E39" s="38"/>
      <c r="F39" s="38"/>
      <c r="G39" s="38"/>
    </row>
    <row r="40" spans="2:7" ht="12" thickBot="1">
      <c r="B40" s="16"/>
      <c r="C40" s="16"/>
      <c r="D40" s="16"/>
      <c r="E40" s="16"/>
      <c r="F40" s="16"/>
      <c r="G40" s="16"/>
    </row>
    <row r="41" spans="1:8" s="11" customFormat="1" ht="19.5" customHeight="1" thickBot="1">
      <c r="A41" s="46" t="s">
        <v>10</v>
      </c>
      <c r="B41" s="47">
        <f aca="true" t="shared" si="5" ref="B41:G41">B31+B38</f>
        <v>13938201699.749998</v>
      </c>
      <c r="C41" s="29">
        <f t="shared" si="5"/>
        <v>863200</v>
      </c>
      <c r="D41" s="29">
        <f t="shared" si="5"/>
        <v>13879333874.3</v>
      </c>
      <c r="E41" s="29">
        <f t="shared" si="5"/>
        <v>58004625.45000014</v>
      </c>
      <c r="F41" s="29">
        <f t="shared" si="5"/>
        <v>10696532.24</v>
      </c>
      <c r="G41" s="67">
        <f t="shared" si="5"/>
        <v>47308093.20999999</v>
      </c>
      <c r="H41" s="10"/>
    </row>
    <row r="45" spans="1:7" ht="11.25">
      <c r="A45" s="73" t="s">
        <v>34</v>
      </c>
      <c r="B45" s="73"/>
      <c r="C45" s="73"/>
      <c r="D45" s="73"/>
      <c r="E45" s="73"/>
      <c r="F45" s="73"/>
      <c r="G45" s="73"/>
    </row>
    <row r="46" spans="1:4" ht="12.75">
      <c r="A46" s="69" t="s">
        <v>33</v>
      </c>
      <c r="B46" s="70"/>
      <c r="C46" s="70"/>
      <c r="D46" s="70"/>
    </row>
  </sheetData>
  <mergeCells count="5">
    <mergeCell ref="A46:D46"/>
    <mergeCell ref="C1:G1"/>
    <mergeCell ref="A7:G7"/>
    <mergeCell ref="A45:G45"/>
    <mergeCell ref="A11:B11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2010-04-06T08:03:05Z</cp:lastPrinted>
  <dcterms:created xsi:type="dcterms:W3CDTF">2009-03-31T12:06:01Z</dcterms:created>
  <dcterms:modified xsi:type="dcterms:W3CDTF">2010-05-12T09:53:00Z</dcterms:modified>
  <cp:category/>
  <cp:version/>
  <cp:contentType/>
  <cp:contentStatus/>
</cp:coreProperties>
</file>