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OR 200.09" sheetId="1" r:id="rId1"/>
    <sheet name="Aktiva 2009" sheetId="2" r:id="rId2"/>
    <sheet name="Pasiva 2009" sheetId="3" r:id="rId3"/>
    <sheet name="Pohledávky 2009" sheetId="4" r:id="rId4"/>
    <sheet name="Závazky 2009" sheetId="5" r:id="rId5"/>
    <sheet name="PO A 2009" sheetId="6" r:id="rId6"/>
    <sheet name="PO P 2009" sheetId="7" r:id="rId7"/>
    <sheet name="SUM PO 2009" sheetId="8" r:id="rId8"/>
    <sheet name="Výsledovka" sheetId="9" r:id="rId9"/>
    <sheet name="List 9" sheetId="10" r:id="rId10"/>
    <sheet name="List10" sheetId="11" r:id="rId11"/>
  </sheets>
  <definedNames/>
  <calcPr fullCalcOnLoad="1"/>
</workbook>
</file>

<file path=xl/sharedStrings.xml><?xml version="1.0" encoding="utf-8"?>
<sst xmlns="http://schemas.openxmlformats.org/spreadsheetml/2006/main" count="477" uniqueCount="182">
  <si>
    <t xml:space="preserve"> </t>
  </si>
  <si>
    <t xml:space="preserve">Vlast. město  </t>
  </si>
  <si>
    <t xml:space="preserve">Měst. části  </t>
  </si>
  <si>
    <t>Úhrn</t>
  </si>
  <si>
    <t>Aktiva</t>
  </si>
  <si>
    <t xml:space="preserve">Nehmotný dlouhodobý majetek </t>
  </si>
  <si>
    <t xml:space="preserve">     Nehmotný dlouhodobý majetek</t>
  </si>
  <si>
    <t xml:space="preserve">     Pořízení nehmotných investic</t>
  </si>
  <si>
    <t xml:space="preserve">     Poskytnuté zálohy na nehmot.investice</t>
  </si>
  <si>
    <t>Celkem</t>
  </si>
  <si>
    <t>Hmotný dlouhodobý majetek</t>
  </si>
  <si>
    <t xml:space="preserve">     Stavby</t>
  </si>
  <si>
    <t xml:space="preserve">     Movitý dlouhodobý majetek</t>
  </si>
  <si>
    <t xml:space="preserve">     Pozemky</t>
  </si>
  <si>
    <t xml:space="preserve">     Umělecká díla a předměty</t>
  </si>
  <si>
    <t xml:space="preserve">     Pořízení hmotných investic</t>
  </si>
  <si>
    <t xml:space="preserve">     Poskytnuté zálohy na hmot.investice</t>
  </si>
  <si>
    <t>Finanční investice</t>
  </si>
  <si>
    <t xml:space="preserve">     Cenné papíry v podnicích s rozhodujícím vlivem</t>
  </si>
  <si>
    <t xml:space="preserve">     Cenné papíry v podnicích s podstatným vlivem</t>
  </si>
  <si>
    <t xml:space="preserve">     Ostatní investiční cenné papíry a vklady</t>
  </si>
  <si>
    <t xml:space="preserve">     Ostatní půjčky</t>
  </si>
  <si>
    <t xml:space="preserve">     Jiné finanční investice (dlouhodobé term. vklady)</t>
  </si>
  <si>
    <t>Investiční majetek celkem</t>
  </si>
  <si>
    <t>Zásoby</t>
  </si>
  <si>
    <t>Pohledávky</t>
  </si>
  <si>
    <t>Finanční majetek</t>
  </si>
  <si>
    <t xml:space="preserve">     Pokladna</t>
  </si>
  <si>
    <t xml:space="preserve">     Bankovní účty</t>
  </si>
  <si>
    <t xml:space="preserve">     Ceniny</t>
  </si>
  <si>
    <t xml:space="preserve">     Krátkodobé cenné papíry</t>
  </si>
  <si>
    <t>Finanční majetek celkem</t>
  </si>
  <si>
    <t>Aktiva celkem</t>
  </si>
  <si>
    <t xml:space="preserve">Pasiva </t>
  </si>
  <si>
    <t>Majetkové fondy</t>
  </si>
  <si>
    <t xml:space="preserve">     Fond dlouhodobého majetku</t>
  </si>
  <si>
    <t xml:space="preserve">     Fond oběžných aktiv</t>
  </si>
  <si>
    <t xml:space="preserve">     Fond hospodářské činnosti RO</t>
  </si>
  <si>
    <t xml:space="preserve">     Rozdíly z přecenění finančního majetku</t>
  </si>
  <si>
    <t>Majetkové fondy celkem</t>
  </si>
  <si>
    <t>Finanční fondy</t>
  </si>
  <si>
    <t xml:space="preserve">     Fond odměn</t>
  </si>
  <si>
    <t xml:space="preserve">     FKSP</t>
  </si>
  <si>
    <t xml:space="preserve">     Fond rezervní</t>
  </si>
  <si>
    <t xml:space="preserve">     Fond reprodukce invest. majetku PO</t>
  </si>
  <si>
    <t xml:space="preserve">     Účelové fondy</t>
  </si>
  <si>
    <t xml:space="preserve">     Ostatní finanční fondy</t>
  </si>
  <si>
    <t>Finanční fondy celkem</t>
  </si>
  <si>
    <t xml:space="preserve">  </t>
  </si>
  <si>
    <t>Závazky</t>
  </si>
  <si>
    <t>Hospodářské výsledky z činnosti RO a PO</t>
  </si>
  <si>
    <t xml:space="preserve">     Výsledek hospodářské činnosti RO a činn. PO</t>
  </si>
  <si>
    <t xml:space="preserve">     Nerozdělený výsledek hosp. činnosti RO a činn. PO  minulých let</t>
  </si>
  <si>
    <t xml:space="preserve">     Výsledek rozpočt. hospodaření včetně min. let</t>
  </si>
  <si>
    <t xml:space="preserve">     Saldo výdajů a nákladů rozpočt. hospodaření</t>
  </si>
  <si>
    <t xml:space="preserve">     Saldo příjmů a výnosů rozpočt hospodaření</t>
  </si>
  <si>
    <t>Pasiva celkem</t>
  </si>
  <si>
    <t>Text</t>
  </si>
  <si>
    <t>Přísp.organizace města</t>
  </si>
  <si>
    <t>Přísp.organizace MČ</t>
  </si>
  <si>
    <t>Oprávky invest. majetku přísp. organizací</t>
  </si>
  <si>
    <t>Pasíva celkem</t>
  </si>
  <si>
    <t xml:space="preserve">Vlastní město    </t>
  </si>
  <si>
    <t>Příspěvkové</t>
  </si>
  <si>
    <t>Městské</t>
  </si>
  <si>
    <t>organizace města</t>
  </si>
  <si>
    <t>části</t>
  </si>
  <si>
    <t>organizace MČ</t>
  </si>
  <si>
    <t xml:space="preserve">Pohledávky z obchodního styku </t>
  </si>
  <si>
    <t>Pohledávky za rozpočtové příjmy</t>
  </si>
  <si>
    <t>Poskytnuté provozní zálohy</t>
  </si>
  <si>
    <t>Ostatní pohledávky</t>
  </si>
  <si>
    <t>Pohledávky ke sdružením</t>
  </si>
  <si>
    <t>Daňové pohledávky</t>
  </si>
  <si>
    <t>Pohledávky ze vztahu k rozpočtu</t>
  </si>
  <si>
    <t>Pohledávky za zaměstnanci</t>
  </si>
  <si>
    <t>Jiné pohledávky</t>
  </si>
  <si>
    <t>Opravné položky k pohledávkám</t>
  </si>
  <si>
    <t>Poskytnuté přechodné výpomoci</t>
  </si>
  <si>
    <t>Časové rozlišení příjmů a nákladů</t>
  </si>
  <si>
    <t>Kurzové rozdíly aktivní</t>
  </si>
  <si>
    <t>Dohadné účty aktivní</t>
  </si>
  <si>
    <t>Pohledávky celkem</t>
  </si>
  <si>
    <t>Vlastní město</t>
  </si>
  <si>
    <t xml:space="preserve">Příspěvkové </t>
  </si>
  <si>
    <t>Závazky z obchodního styku (dodavatelé)</t>
  </si>
  <si>
    <t>Přijaté zálohy</t>
  </si>
  <si>
    <t>Závazky ze združení</t>
  </si>
  <si>
    <t>Závazky z pevných termínovaných operací</t>
  </si>
  <si>
    <t xml:space="preserve">Závazky k zaměstnancům včetně pojištění  </t>
  </si>
  <si>
    <t>Daňové závazky</t>
  </si>
  <si>
    <t>Závazky ze vztahů k rozpočtu</t>
  </si>
  <si>
    <t>Jiné závazky</t>
  </si>
  <si>
    <t>Bankovní úvěry</t>
  </si>
  <si>
    <t>Přijaté finanční výpomoci</t>
  </si>
  <si>
    <t>Emitované dluhopisy</t>
  </si>
  <si>
    <t>Závazky z pronájmu</t>
  </si>
  <si>
    <t>Dlouhodobé příjaté zálohy</t>
  </si>
  <si>
    <t>Ostatní dlouhodobé závazky</t>
  </si>
  <si>
    <t>Rezervy</t>
  </si>
  <si>
    <t>Časové rozlišení výnosů a výdajů</t>
  </si>
  <si>
    <t>Kurzové rozdíly pasívní</t>
  </si>
  <si>
    <t>Dohadné účty pasívní (nevyfaktur.dodávky)</t>
  </si>
  <si>
    <t>Závazky celkem</t>
  </si>
  <si>
    <t>Příspěvkové organizace</t>
  </si>
  <si>
    <t>celkem</t>
  </si>
  <si>
    <t>Oprávky k dlouhodobému nehmotnému majetku</t>
  </si>
  <si>
    <t>Oprávky k nehmotnému dlouhodobému majetku</t>
  </si>
  <si>
    <t>Pohledávky z obchodního styku</t>
  </si>
  <si>
    <t>Náklady příštích období</t>
  </si>
  <si>
    <t>Příjmy přístích období</t>
  </si>
  <si>
    <t xml:space="preserve"> Text</t>
  </si>
  <si>
    <t xml:space="preserve">Závazky k zaměstnancům včetně pojištění </t>
  </si>
  <si>
    <t>Výdaje příštích období</t>
  </si>
  <si>
    <t>Výnosy příštích období</t>
  </si>
  <si>
    <t>Přijaté finanční výpomoci v rámci rozpočtů</t>
  </si>
  <si>
    <t xml:space="preserve">Pohledávky  </t>
  </si>
  <si>
    <t>Pasiva</t>
  </si>
  <si>
    <t>Hospodářská činnost</t>
  </si>
  <si>
    <t>Hlavní činnost</t>
  </si>
  <si>
    <t xml:space="preserve">Vlastní město </t>
  </si>
  <si>
    <t>Městské části</t>
  </si>
  <si>
    <t>Hl.m.celkem</t>
  </si>
  <si>
    <t>Hosp. činnost</t>
  </si>
  <si>
    <t>Příspěvové</t>
  </si>
  <si>
    <t>Hlav. činnost</t>
  </si>
  <si>
    <t>Náklady</t>
  </si>
  <si>
    <t>Spotřeba materiálu a energie</t>
  </si>
  <si>
    <t>Služby</t>
  </si>
  <si>
    <t>Osobní náklady</t>
  </si>
  <si>
    <t>Daně a poplatky</t>
  </si>
  <si>
    <t>Odpisy invest. majetku</t>
  </si>
  <si>
    <t>Zůstatková cena prodaného  majetku</t>
  </si>
  <si>
    <t>Manka a škody</t>
  </si>
  <si>
    <t>Prodané cenné papíry</t>
  </si>
  <si>
    <t>Tvorba rezerv  a opravných položek</t>
  </si>
  <si>
    <t>Ostatní náklady</t>
  </si>
  <si>
    <t>Daň z příjmu (zálohově)</t>
  </si>
  <si>
    <t>Náklady celkem</t>
  </si>
  <si>
    <t>Výnosy</t>
  </si>
  <si>
    <t>Tržby za prodej zboží</t>
  </si>
  <si>
    <t>Tržby za prodej výrobků a služeb</t>
  </si>
  <si>
    <t>Změna stavu zásob</t>
  </si>
  <si>
    <t>Aktivace</t>
  </si>
  <si>
    <t>Tržby z prodeje invest. majetku a materiálu</t>
  </si>
  <si>
    <t>Výnosy z dlouhodobého finančního majetku</t>
  </si>
  <si>
    <t>Zúčtování rezerv a opravných položek</t>
  </si>
  <si>
    <t>Tržby z prodeje cenných papírů</t>
  </si>
  <si>
    <t>Výnosy z podílových cenných papírů a vkladů</t>
  </si>
  <si>
    <t>Výnosy z ostatních finančních investic</t>
  </si>
  <si>
    <t>Výnosy z krátkodobého finančního majetku</t>
  </si>
  <si>
    <t>Ostatní výnosy</t>
  </si>
  <si>
    <t>Přijatá dotace</t>
  </si>
  <si>
    <t>Výnosy celkem</t>
  </si>
  <si>
    <t>Hospodářský výsledek</t>
  </si>
  <si>
    <t xml:space="preserve">     Náklady na pořízení finančního majetku</t>
  </si>
  <si>
    <t>Oprávky k dlouhodobému hmotnému majetku</t>
  </si>
  <si>
    <t xml:space="preserve">     Nedokončený dlouhodobý nehmotný majetek</t>
  </si>
  <si>
    <t xml:space="preserve">     Nedokončený dlouhodobý hmotný majetek</t>
  </si>
  <si>
    <t xml:space="preserve">     Poskytnuté zálohy na dlouhodobý hmot.majetek</t>
  </si>
  <si>
    <t xml:space="preserve">     Poskytnuté zálohy na dlouhodobý nehmot.majetek</t>
  </si>
  <si>
    <t xml:space="preserve">     Majetkové účasti v osobách s rozhodujícím vlivem</t>
  </si>
  <si>
    <t xml:space="preserve">     Majetkové účasti v osobách s podstatným vlivem</t>
  </si>
  <si>
    <t xml:space="preserve">     Ostatní dlouhodobý finanční majetek</t>
  </si>
  <si>
    <t xml:space="preserve">     Ostatní investiční cenné papíry a účasti</t>
  </si>
  <si>
    <t xml:space="preserve">     Fond hospodářské činnosti</t>
  </si>
  <si>
    <t xml:space="preserve">   Peněžní fondy</t>
  </si>
  <si>
    <t xml:space="preserve">    Peněžní fondy</t>
  </si>
  <si>
    <t>Náklady na prodané zboží a materiál</t>
  </si>
  <si>
    <t xml:space="preserve">     Saldo příjmů a výnosů </t>
  </si>
  <si>
    <t xml:space="preserve">     Saldo výdajů a nákladů </t>
  </si>
  <si>
    <t xml:space="preserve">     Převod zúčtování příjmů a výdajů z min. let</t>
  </si>
  <si>
    <t>5.5. Rozvaha hlavního města Prahy sestavená k 31.12.2009</t>
  </si>
  <si>
    <t>Vlastní město a městské části</t>
  </si>
  <si>
    <t>Rozvaha hlavního města Prahy včetně PO sestavená k 31.12.2009</t>
  </si>
  <si>
    <t>AKTIVA</t>
  </si>
  <si>
    <t>PASIVA</t>
  </si>
  <si>
    <t>Pohledávky hlavního města Prahy včetně příspěvkových organizací podle stavu k 31.12.2009</t>
  </si>
  <si>
    <t>Závazky hlavního města Prahy včetně příspěvkových organizací podle stavu k 31.12.2009</t>
  </si>
  <si>
    <t>Rozvaha PO hlavního města Prahy sestaven k 31.12.2009</t>
  </si>
  <si>
    <t>Rozvaha PO hlavního města Prahy sestavená k 31.12.2009</t>
  </si>
  <si>
    <t>Výkaz zisků a ztráty hlavního města Prahy včetně příspěvkových organizací sestavený k 31.12.2009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</si>
</sst>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  <font>
      <sz val="10"/>
      <color indexed="10"/>
      <name val="Arial"/>
      <family val="0"/>
    </font>
    <font>
      <i/>
      <sz val="10"/>
      <color indexed="10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7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3" fillId="0" borderId="32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/>
    </xf>
    <xf numFmtId="3" fontId="10" fillId="0" borderId="45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0" fontId="3" fillId="0" borderId="42" xfId="0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3" fillId="0" borderId="5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6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centerContinuous"/>
    </xf>
    <xf numFmtId="3" fontId="4" fillId="0" borderId="54" xfId="0" applyNumberFormat="1" applyFont="1" applyBorder="1" applyAlignment="1">
      <alignment horizontal="centerContinuous"/>
    </xf>
    <xf numFmtId="3" fontId="4" fillId="0" borderId="53" xfId="0" applyNumberFormat="1" applyFont="1" applyBorder="1" applyAlignment="1">
      <alignment horizontal="centerContinuous"/>
    </xf>
    <xf numFmtId="3" fontId="3" fillId="0" borderId="0" xfId="0" applyNumberFormat="1" applyFont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4" fillId="0" borderId="59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3" fillId="0" borderId="42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3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42" xfId="0" applyFont="1" applyBorder="1" applyAlignment="1">
      <alignment/>
    </xf>
    <xf numFmtId="0" fontId="0" fillId="0" borderId="60" xfId="0" applyBorder="1" applyAlignment="1">
      <alignment/>
    </xf>
    <xf numFmtId="0" fontId="4" fillId="0" borderId="19" xfId="0" applyFont="1" applyBorder="1" applyAlignment="1">
      <alignment/>
    </xf>
    <xf numFmtId="3" fontId="11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5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67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5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4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36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centerContinuous"/>
    </xf>
    <xf numFmtId="3" fontId="4" fillId="0" borderId="54" xfId="0" applyNumberFormat="1" applyFont="1" applyFill="1" applyBorder="1" applyAlignment="1">
      <alignment horizontal="centerContinuous"/>
    </xf>
    <xf numFmtId="3" fontId="4" fillId="0" borderId="53" xfId="0" applyNumberFormat="1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3" fillId="0" borderId="4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53.7109375" style="0" customWidth="1"/>
    <col min="2" max="4" width="18.00390625" style="18" customWidth="1"/>
    <col min="5" max="5" width="11.140625" style="0" bestFit="1" customWidth="1"/>
  </cols>
  <sheetData>
    <row r="1" spans="1:4" ht="20.25">
      <c r="A1" s="232" t="s">
        <v>172</v>
      </c>
      <c r="B1" s="233"/>
      <c r="C1" s="233"/>
      <c r="D1" s="233"/>
    </row>
    <row r="2" spans="1:4" ht="20.25">
      <c r="A2" s="233" t="s">
        <v>173</v>
      </c>
      <c r="B2" s="233"/>
      <c r="C2" s="233"/>
      <c r="D2" s="233"/>
    </row>
    <row r="3" spans="1:4" ht="18">
      <c r="A3" s="230"/>
      <c r="B3" s="231"/>
      <c r="C3" s="231"/>
      <c r="D3" s="231"/>
    </row>
    <row r="4" spans="1:4" ht="18">
      <c r="A4" s="230"/>
      <c r="B4" s="231"/>
      <c r="C4" s="231"/>
      <c r="D4" s="231"/>
    </row>
    <row r="5" ht="13.5" thickBot="1"/>
    <row r="6" spans="1:4" ht="15.75" thickBot="1">
      <c r="A6" s="1" t="s">
        <v>0</v>
      </c>
      <c r="B6" s="2" t="s">
        <v>1</v>
      </c>
      <c r="C6" s="2" t="s">
        <v>2</v>
      </c>
      <c r="D6" s="3" t="s">
        <v>3</v>
      </c>
    </row>
    <row r="7" spans="1:4" ht="15">
      <c r="A7" s="4" t="s">
        <v>4</v>
      </c>
      <c r="B7" s="5"/>
      <c r="C7" s="5"/>
      <c r="D7" s="6"/>
    </row>
    <row r="8" spans="1:4" ht="12.75">
      <c r="A8" s="7" t="s">
        <v>5</v>
      </c>
      <c r="B8" s="8" t="s">
        <v>0</v>
      </c>
      <c r="C8" s="8"/>
      <c r="D8" s="9"/>
    </row>
    <row r="9" spans="1:4" ht="12.75">
      <c r="A9" s="10" t="s">
        <v>6</v>
      </c>
      <c r="B9" s="126">
        <v>1522070</v>
      </c>
      <c r="C9" s="8">
        <v>568833</v>
      </c>
      <c r="D9" s="9">
        <f>SUM(B9:C9)</f>
        <v>2090903</v>
      </c>
    </row>
    <row r="10" spans="1:4" ht="12.75">
      <c r="A10" s="10" t="s">
        <v>157</v>
      </c>
      <c r="B10" s="126">
        <v>412327</v>
      </c>
      <c r="C10" s="8">
        <v>33746</v>
      </c>
      <c r="D10" s="9">
        <f>SUM(B10:C10)</f>
        <v>446073</v>
      </c>
    </row>
    <row r="11" spans="1:4" ht="12.75">
      <c r="A11" s="10" t="s">
        <v>160</v>
      </c>
      <c r="B11" s="126"/>
      <c r="C11" s="8">
        <v>150</v>
      </c>
      <c r="D11" s="132">
        <f>SUM(B11:C11)</f>
        <v>150</v>
      </c>
    </row>
    <row r="12" spans="1:4" ht="12.75">
      <c r="A12" s="7" t="s">
        <v>9</v>
      </c>
      <c r="B12" s="127">
        <f>SUM(B8:B11)</f>
        <v>1934397</v>
      </c>
      <c r="C12" s="11">
        <f>SUM(C8:C11)</f>
        <v>602729</v>
      </c>
      <c r="D12" s="133">
        <f>SUM(B12:C12)</f>
        <v>2537126</v>
      </c>
    </row>
    <row r="13" spans="1:4" ht="12" customHeight="1">
      <c r="A13" s="7" t="s">
        <v>10</v>
      </c>
      <c r="B13" s="126"/>
      <c r="C13" s="8"/>
      <c r="D13" s="132" t="s">
        <v>0</v>
      </c>
    </row>
    <row r="14" spans="1:4" ht="12.75">
      <c r="A14" s="10" t="s">
        <v>11</v>
      </c>
      <c r="B14" s="126">
        <v>130307568</v>
      </c>
      <c r="C14" s="8">
        <v>56887530</v>
      </c>
      <c r="D14" s="132">
        <f aca="true" t="shared" si="0" ref="D14:D20">SUM(B14:C14)</f>
        <v>187195098</v>
      </c>
    </row>
    <row r="15" spans="1:4" ht="12.75">
      <c r="A15" s="10" t="s">
        <v>12</v>
      </c>
      <c r="B15" s="126">
        <v>5934444</v>
      </c>
      <c r="C15" s="8">
        <v>3064048</v>
      </c>
      <c r="D15" s="132">
        <f t="shared" si="0"/>
        <v>8998492</v>
      </c>
    </row>
    <row r="16" spans="1:4" ht="12.75">
      <c r="A16" s="10" t="s">
        <v>13</v>
      </c>
      <c r="B16" s="126">
        <v>32125624</v>
      </c>
      <c r="C16" s="8">
        <v>18256958</v>
      </c>
      <c r="D16" s="132">
        <f t="shared" si="0"/>
        <v>50382582</v>
      </c>
    </row>
    <row r="17" spans="1:4" ht="12.75">
      <c r="A17" s="10" t="s">
        <v>14</v>
      </c>
      <c r="B17" s="126">
        <v>590675</v>
      </c>
      <c r="C17" s="8">
        <v>69016</v>
      </c>
      <c r="D17" s="132">
        <f t="shared" si="0"/>
        <v>659691</v>
      </c>
    </row>
    <row r="18" spans="1:4" ht="12.75">
      <c r="A18" s="10" t="s">
        <v>158</v>
      </c>
      <c r="B18" s="126">
        <v>38373301</v>
      </c>
      <c r="C18" s="8">
        <v>5088594</v>
      </c>
      <c r="D18" s="132">
        <f t="shared" si="0"/>
        <v>43461895</v>
      </c>
    </row>
    <row r="19" spans="1:4" ht="12.75">
      <c r="A19" s="10" t="s">
        <v>159</v>
      </c>
      <c r="B19" s="126">
        <v>204807</v>
      </c>
      <c r="C19" s="8">
        <v>92279</v>
      </c>
      <c r="D19" s="132">
        <f t="shared" si="0"/>
        <v>297086</v>
      </c>
    </row>
    <row r="20" spans="1:4" ht="12.75">
      <c r="A20" s="7" t="s">
        <v>9</v>
      </c>
      <c r="B20" s="127">
        <f>SUM(B14:B19)</f>
        <v>207536419</v>
      </c>
      <c r="C20" s="11">
        <f>SUM(C14:C19)</f>
        <v>83458425</v>
      </c>
      <c r="D20" s="133">
        <f t="shared" si="0"/>
        <v>290994844</v>
      </c>
    </row>
    <row r="21" spans="1:4" ht="12.75">
      <c r="A21" s="7" t="s">
        <v>17</v>
      </c>
      <c r="B21" s="126"/>
      <c r="C21" s="8"/>
      <c r="D21" s="132" t="s">
        <v>0</v>
      </c>
    </row>
    <row r="22" spans="1:4" ht="12.75">
      <c r="A22" s="10" t="s">
        <v>161</v>
      </c>
      <c r="B22" s="126">
        <v>39339010</v>
      </c>
      <c r="C22" s="8">
        <v>520004</v>
      </c>
      <c r="D22" s="132">
        <f aca="true" t="shared" si="1" ref="D22:D28">SUM(B22:C22)</f>
        <v>39859014</v>
      </c>
    </row>
    <row r="23" spans="1:4" ht="12.75">
      <c r="A23" s="10" t="s">
        <v>162</v>
      </c>
      <c r="B23" s="126">
        <v>1500</v>
      </c>
      <c r="C23" s="8">
        <v>89574</v>
      </c>
      <c r="D23" s="132">
        <f t="shared" si="1"/>
        <v>91074</v>
      </c>
    </row>
    <row r="24" spans="1:4" ht="12.75">
      <c r="A24" s="10" t="s">
        <v>163</v>
      </c>
      <c r="B24" s="126">
        <v>267608</v>
      </c>
      <c r="C24" s="8">
        <v>1341</v>
      </c>
      <c r="D24" s="132">
        <f t="shared" si="1"/>
        <v>268949</v>
      </c>
    </row>
    <row r="25" spans="1:4" ht="12.75">
      <c r="A25" s="10" t="s">
        <v>21</v>
      </c>
      <c r="B25" s="126"/>
      <c r="C25" s="8">
        <v>0</v>
      </c>
      <c r="D25" s="132">
        <f t="shared" si="1"/>
        <v>0</v>
      </c>
    </row>
    <row r="26" spans="1:4" ht="12.75">
      <c r="A26" s="10" t="s">
        <v>155</v>
      </c>
      <c r="B26" s="126"/>
      <c r="C26" s="8">
        <v>24838</v>
      </c>
      <c r="D26" s="132">
        <f t="shared" si="1"/>
        <v>24838</v>
      </c>
    </row>
    <row r="27" spans="1:4" ht="12.75">
      <c r="A27" s="7" t="s">
        <v>9</v>
      </c>
      <c r="B27" s="127">
        <f>SUM(B22:B26)</f>
        <v>39608118</v>
      </c>
      <c r="C27" s="11">
        <f>SUM(C22:C26)</f>
        <v>635757</v>
      </c>
      <c r="D27" s="133">
        <f t="shared" si="1"/>
        <v>40243875</v>
      </c>
    </row>
    <row r="28" spans="1:4" ht="14.25">
      <c r="A28" s="13" t="s">
        <v>23</v>
      </c>
      <c r="B28" s="128">
        <f>B12+B20+B27</f>
        <v>249078934</v>
      </c>
      <c r="C28" s="14">
        <f>C12+C20+C27</f>
        <v>84696911</v>
      </c>
      <c r="D28" s="134">
        <f t="shared" si="1"/>
        <v>333775845</v>
      </c>
    </row>
    <row r="29" spans="1:4" ht="12.75">
      <c r="A29" s="10"/>
      <c r="B29" s="126"/>
      <c r="C29" s="8"/>
      <c r="D29" s="132" t="s">
        <v>0</v>
      </c>
    </row>
    <row r="30" spans="1:4" ht="14.25">
      <c r="A30" s="13" t="s">
        <v>24</v>
      </c>
      <c r="B30" s="128">
        <v>72617</v>
      </c>
      <c r="C30" s="14">
        <v>10793</v>
      </c>
      <c r="D30" s="134">
        <f>SUM(B30:C30)</f>
        <v>83410</v>
      </c>
    </row>
    <row r="31" spans="1:4" ht="12.75">
      <c r="A31" s="10"/>
      <c r="B31" s="126"/>
      <c r="C31" s="8"/>
      <c r="D31" s="132" t="s">
        <v>0</v>
      </c>
    </row>
    <row r="32" spans="1:4" ht="14.25">
      <c r="A32" s="13" t="s">
        <v>25</v>
      </c>
      <c r="B32" s="128">
        <v>2299609</v>
      </c>
      <c r="C32" s="14">
        <v>5862861</v>
      </c>
      <c r="D32" s="134">
        <f>SUM(B32:C32)</f>
        <v>8162470</v>
      </c>
    </row>
    <row r="33" spans="1:4" ht="12.75">
      <c r="A33" s="10"/>
      <c r="B33" s="126"/>
      <c r="C33" s="8"/>
      <c r="D33" s="132" t="s">
        <v>0</v>
      </c>
    </row>
    <row r="34" spans="1:4" ht="12.75">
      <c r="A34" s="7" t="s">
        <v>26</v>
      </c>
      <c r="B34" s="126"/>
      <c r="C34" s="8"/>
      <c r="D34" s="132" t="s">
        <v>0</v>
      </c>
    </row>
    <row r="35" spans="1:4" ht="12.75">
      <c r="A35" s="10" t="s">
        <v>27</v>
      </c>
      <c r="B35" s="126">
        <v>169</v>
      </c>
      <c r="C35" s="8">
        <v>1098</v>
      </c>
      <c r="D35" s="132">
        <f>SUM(B35:C35)</f>
        <v>1267</v>
      </c>
    </row>
    <row r="36" spans="1:4" ht="12.75">
      <c r="A36" s="10" t="s">
        <v>28</v>
      </c>
      <c r="B36" s="126">
        <v>10542526</v>
      </c>
      <c r="C36" s="8">
        <v>13506367</v>
      </c>
      <c r="D36" s="132">
        <f>SUM(B36:C36)</f>
        <v>24048893</v>
      </c>
    </row>
    <row r="37" spans="1:4" ht="12.75">
      <c r="A37" s="10" t="s">
        <v>29</v>
      </c>
      <c r="B37" s="126">
        <v>2484</v>
      </c>
      <c r="C37" s="8">
        <v>1897</v>
      </c>
      <c r="D37" s="132">
        <f>SUM(B37:C37)</f>
        <v>4381</v>
      </c>
    </row>
    <row r="38" spans="1:4" ht="12.75">
      <c r="A38" s="10" t="s">
        <v>30</v>
      </c>
      <c r="B38" s="126">
        <v>2619905</v>
      </c>
      <c r="C38" s="8">
        <v>1396098</v>
      </c>
      <c r="D38" s="132">
        <f>SUM(B38:C38)</f>
        <v>4016003</v>
      </c>
    </row>
    <row r="39" spans="1:5" ht="15" thickBot="1">
      <c r="A39" s="13" t="s">
        <v>31</v>
      </c>
      <c r="B39" s="128">
        <f>SUM(B35:B38)</f>
        <v>13165084</v>
      </c>
      <c r="C39" s="14">
        <f>SUM(C35:C38)</f>
        <v>14905460</v>
      </c>
      <c r="D39" s="134">
        <f>SUM(B39:C39)</f>
        <v>28070544</v>
      </c>
      <c r="E39" s="18" t="s">
        <v>0</v>
      </c>
    </row>
    <row r="40" spans="1:4" ht="15" thickBot="1">
      <c r="A40" s="16" t="s">
        <v>32</v>
      </c>
      <c r="B40" s="129">
        <f>B28+B30+B32+B39</f>
        <v>264616244</v>
      </c>
      <c r="C40" s="17">
        <f>C28+C30+C32+C39</f>
        <v>105476025</v>
      </c>
      <c r="D40" s="129">
        <f>D28+D30+D32+D39</f>
        <v>370092269</v>
      </c>
    </row>
    <row r="41" ht="13.5" thickBot="1">
      <c r="D41" s="135"/>
    </row>
    <row r="42" spans="1:4" ht="15">
      <c r="A42" s="4" t="s">
        <v>33</v>
      </c>
      <c r="B42" s="5" t="s">
        <v>1</v>
      </c>
      <c r="C42" s="5" t="s">
        <v>2</v>
      </c>
      <c r="D42" s="136" t="s">
        <v>3</v>
      </c>
    </row>
    <row r="43" spans="1:4" ht="12.75">
      <c r="A43" s="7" t="s">
        <v>34</v>
      </c>
      <c r="B43" s="8"/>
      <c r="C43" s="8"/>
      <c r="D43" s="132"/>
    </row>
    <row r="44" spans="1:4" ht="12.75">
      <c r="A44" s="10" t="s">
        <v>35</v>
      </c>
      <c r="B44" s="126">
        <v>248191706</v>
      </c>
      <c r="C44" s="8">
        <v>84518812</v>
      </c>
      <c r="D44" s="132">
        <f>SUM(B44:C44)</f>
        <v>332710518</v>
      </c>
    </row>
    <row r="45" spans="1:4" ht="12.75">
      <c r="A45" s="10" t="s">
        <v>36</v>
      </c>
      <c r="B45" s="126">
        <v>43310</v>
      </c>
      <c r="C45" s="8">
        <v>19929</v>
      </c>
      <c r="D45" s="132">
        <f>SUM(B45:C45)</f>
        <v>63239</v>
      </c>
    </row>
    <row r="46" spans="1:4" ht="12.75">
      <c r="A46" s="10" t="s">
        <v>165</v>
      </c>
      <c r="B46" s="126">
        <v>17756</v>
      </c>
      <c r="C46" s="8">
        <v>20188</v>
      </c>
      <c r="D46" s="132">
        <f>SUM(B46:C46)</f>
        <v>37944</v>
      </c>
    </row>
    <row r="47" spans="1:4" ht="12.75">
      <c r="A47" s="10" t="s">
        <v>38</v>
      </c>
      <c r="B47" s="126">
        <v>-1201526</v>
      </c>
      <c r="C47" s="8">
        <v>39587</v>
      </c>
      <c r="D47" s="132">
        <f>SUM(B47:C47)</f>
        <v>-1161939</v>
      </c>
    </row>
    <row r="48" spans="1:5" ht="14.25">
      <c r="A48" s="13" t="s">
        <v>39</v>
      </c>
      <c r="B48" s="128">
        <f>SUM(B44:B47)</f>
        <v>247051246</v>
      </c>
      <c r="C48" s="14">
        <f>SUM(C44:C47)</f>
        <v>84598516</v>
      </c>
      <c r="D48" s="134">
        <f>SUM(B48:C48)</f>
        <v>331649762</v>
      </c>
      <c r="E48" s="18" t="s">
        <v>0</v>
      </c>
    </row>
    <row r="49" spans="1:4" ht="12.75">
      <c r="A49" s="10"/>
      <c r="B49" s="126"/>
      <c r="C49" s="8"/>
      <c r="D49" s="132" t="s">
        <v>0</v>
      </c>
    </row>
    <row r="50" spans="1:4" ht="12.75">
      <c r="A50" s="7" t="s">
        <v>40</v>
      </c>
      <c r="B50" s="126"/>
      <c r="C50" s="8"/>
      <c r="D50" s="132" t="s">
        <v>0</v>
      </c>
    </row>
    <row r="51" spans="1:4" ht="12.75">
      <c r="A51" s="10" t="s">
        <v>41</v>
      </c>
      <c r="B51" s="126">
        <v>0</v>
      </c>
      <c r="C51" s="8">
        <v>0</v>
      </c>
      <c r="D51" s="132">
        <f aca="true" t="shared" si="2" ref="D51:D57">SUM(B51:C51)</f>
        <v>0</v>
      </c>
    </row>
    <row r="52" spans="1:4" ht="12.75">
      <c r="A52" s="10" t="s">
        <v>42</v>
      </c>
      <c r="B52" s="126">
        <v>0</v>
      </c>
      <c r="C52" s="8">
        <v>0</v>
      </c>
      <c r="D52" s="132">
        <f t="shared" si="2"/>
        <v>0</v>
      </c>
    </row>
    <row r="53" spans="1:4" ht="12.75">
      <c r="A53" s="10" t="s">
        <v>43</v>
      </c>
      <c r="B53" s="126">
        <v>0</v>
      </c>
      <c r="C53" s="8">
        <v>0</v>
      </c>
      <c r="D53" s="132">
        <f t="shared" si="2"/>
        <v>0</v>
      </c>
    </row>
    <row r="54" spans="1:4" ht="12.75">
      <c r="A54" s="10" t="s">
        <v>44</v>
      </c>
      <c r="B54" s="126">
        <v>0</v>
      </c>
      <c r="C54" s="8">
        <v>0</v>
      </c>
      <c r="D54" s="132">
        <f t="shared" si="2"/>
        <v>0</v>
      </c>
    </row>
    <row r="55" spans="1:4" ht="12.75">
      <c r="A55" s="10" t="s">
        <v>166</v>
      </c>
      <c r="B55" s="126">
        <v>616740</v>
      </c>
      <c r="C55" s="8">
        <v>1946834</v>
      </c>
      <c r="D55" s="132">
        <f t="shared" si="2"/>
        <v>2563574</v>
      </c>
    </row>
    <row r="56" spans="1:4" ht="12.75">
      <c r="A56" s="10" t="s">
        <v>46</v>
      </c>
      <c r="B56" s="126"/>
      <c r="C56" s="8"/>
      <c r="D56" s="132">
        <f t="shared" si="2"/>
        <v>0</v>
      </c>
    </row>
    <row r="57" spans="1:4" ht="14.25">
      <c r="A57" s="13" t="s">
        <v>47</v>
      </c>
      <c r="B57" s="128">
        <f>SUM(B51:B56)</f>
        <v>616740</v>
      </c>
      <c r="C57" s="14">
        <f>SUM(C51:C56)</f>
        <v>1946834</v>
      </c>
      <c r="D57" s="134">
        <f t="shared" si="2"/>
        <v>2563574</v>
      </c>
    </row>
    <row r="58" spans="1:4" ht="12.75">
      <c r="A58" s="10"/>
      <c r="B58" s="126"/>
      <c r="C58" s="8"/>
      <c r="D58" s="132" t="s">
        <v>48</v>
      </c>
    </row>
    <row r="59" spans="1:4" ht="14.25">
      <c r="A59" s="13" t="s">
        <v>49</v>
      </c>
      <c r="B59" s="128">
        <v>29085200</v>
      </c>
      <c r="C59" s="14">
        <v>6803453</v>
      </c>
      <c r="D59" s="134">
        <f>SUM(B59:C59)</f>
        <v>35888653</v>
      </c>
    </row>
    <row r="60" spans="1:4" ht="12.75">
      <c r="A60" s="10"/>
      <c r="B60" s="126"/>
      <c r="C60" s="8"/>
      <c r="D60" s="132" t="s">
        <v>0</v>
      </c>
    </row>
    <row r="61" spans="1:4" ht="12.75">
      <c r="A61" s="7" t="s">
        <v>50</v>
      </c>
      <c r="B61" s="127"/>
      <c r="C61" s="8"/>
      <c r="D61" s="132" t="s">
        <v>0</v>
      </c>
    </row>
    <row r="62" spans="1:4" ht="12.75">
      <c r="A62" s="19" t="s">
        <v>51</v>
      </c>
      <c r="B62" s="126">
        <v>-60126</v>
      </c>
      <c r="C62" s="8">
        <v>3328340</v>
      </c>
      <c r="D62" s="132">
        <f aca="true" t="shared" si="3" ref="D62:D67">SUM(B62:C62)</f>
        <v>3268214</v>
      </c>
    </row>
    <row r="63" spans="1:4" ht="12.75">
      <c r="A63" s="19" t="s">
        <v>52</v>
      </c>
      <c r="B63" s="126">
        <v>4267592</v>
      </c>
      <c r="C63" s="8">
        <v>4477606</v>
      </c>
      <c r="D63" s="132">
        <f t="shared" si="3"/>
        <v>8745198</v>
      </c>
    </row>
    <row r="64" spans="1:4" ht="12.75">
      <c r="A64" s="19" t="s">
        <v>53</v>
      </c>
      <c r="B64" s="126">
        <v>-17162671</v>
      </c>
      <c r="C64" s="8">
        <v>4486803</v>
      </c>
      <c r="D64" s="132">
        <f t="shared" si="3"/>
        <v>-12675868</v>
      </c>
    </row>
    <row r="65" spans="1:4" ht="12.75">
      <c r="A65" s="19" t="s">
        <v>54</v>
      </c>
      <c r="B65" s="126">
        <v>386355</v>
      </c>
      <c r="C65" s="8">
        <v>-306317</v>
      </c>
      <c r="D65" s="132">
        <f t="shared" si="3"/>
        <v>80038</v>
      </c>
    </row>
    <row r="66" spans="1:4" ht="12.75">
      <c r="A66" s="19" t="s">
        <v>55</v>
      </c>
      <c r="B66" s="126">
        <v>431908</v>
      </c>
      <c r="C66" s="8">
        <v>140790</v>
      </c>
      <c r="D66" s="132">
        <f t="shared" si="3"/>
        <v>572698</v>
      </c>
    </row>
    <row r="67" spans="1:4" ht="15" thickBot="1">
      <c r="A67" s="13" t="s">
        <v>9</v>
      </c>
      <c r="B67" s="128">
        <f>SUM(B62:B66)</f>
        <v>-12136942</v>
      </c>
      <c r="C67" s="14">
        <f>SUM(C62:C66)</f>
        <v>12127222</v>
      </c>
      <c r="D67" s="134">
        <f t="shared" si="3"/>
        <v>-9720</v>
      </c>
    </row>
    <row r="68" spans="1:4" ht="12.75">
      <c r="A68" s="20"/>
      <c r="B68" s="130"/>
      <c r="C68" s="21"/>
      <c r="D68" s="137"/>
    </row>
    <row r="69" spans="1:4" ht="15" thickBot="1">
      <c r="A69" s="23" t="s">
        <v>56</v>
      </c>
      <c r="B69" s="131">
        <f>B48+B57+B59+B67</f>
        <v>264616244</v>
      </c>
      <c r="C69" s="24">
        <f>C48+C57+C59+C67</f>
        <v>105476025</v>
      </c>
      <c r="D69" s="138">
        <f>D48+D57+D59+D67</f>
        <v>370092269</v>
      </c>
    </row>
    <row r="70" ht="12.75">
      <c r="D70" s="135"/>
    </row>
  </sheetData>
  <mergeCells count="2">
    <mergeCell ref="A1:D1"/>
    <mergeCell ref="A2:D2"/>
  </mergeCells>
  <printOptions/>
  <pageMargins left="0.75" right="0.75" top="1" bottom="1" header="0.4921259845" footer="0.4921259845"/>
  <pageSetup horizontalDpi="1200" verticalDpi="1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3" sqref="G23"/>
    </sheetView>
  </sheetViews>
  <sheetFormatPr defaultColWidth="9.140625" defaultRowHeight="12.75"/>
  <cols>
    <col min="1" max="1" width="45.8515625" style="0" customWidth="1"/>
    <col min="2" max="2" width="18.00390625" style="18" customWidth="1"/>
    <col min="3" max="3" width="18.421875" style="178" customWidth="1"/>
    <col min="4" max="4" width="18.421875" style="18" customWidth="1"/>
    <col min="5" max="5" width="18.00390625" style="178" customWidth="1"/>
    <col min="6" max="7" width="18.00390625" style="18" customWidth="1"/>
    <col min="8" max="8" width="10.140625" style="0" bestFit="1" customWidth="1"/>
  </cols>
  <sheetData>
    <row r="1" spans="1:6" ht="18">
      <c r="A1" s="229" t="s">
        <v>174</v>
      </c>
      <c r="B1" s="229"/>
      <c r="C1" s="229"/>
      <c r="D1" s="229"/>
      <c r="E1" s="229"/>
      <c r="F1" s="229"/>
    </row>
    <row r="2" spans="1:6" ht="18">
      <c r="A2" s="229" t="s">
        <v>175</v>
      </c>
      <c r="B2" s="229"/>
      <c r="C2" s="229"/>
      <c r="D2" s="229"/>
      <c r="E2" s="229"/>
      <c r="F2" s="229"/>
    </row>
    <row r="3" ht="13.5" thickBot="1"/>
    <row r="4" spans="1:7" ht="15">
      <c r="A4" s="170" t="s">
        <v>57</v>
      </c>
      <c r="B4" s="222" t="s">
        <v>1</v>
      </c>
      <c r="C4" s="224" t="s">
        <v>58</v>
      </c>
      <c r="D4" s="224" t="s">
        <v>2</v>
      </c>
      <c r="E4" s="226" t="s">
        <v>59</v>
      </c>
      <c r="F4" s="220" t="s">
        <v>3</v>
      </c>
      <c r="G4" s="123"/>
    </row>
    <row r="5" spans="1:7" ht="13.5" thickBot="1">
      <c r="A5" s="171"/>
      <c r="B5" s="223"/>
      <c r="C5" s="225"/>
      <c r="D5" s="225"/>
      <c r="E5" s="227"/>
      <c r="F5" s="221"/>
      <c r="G5" s="73"/>
    </row>
    <row r="6" spans="1:7" ht="12.75">
      <c r="A6" s="90" t="s">
        <v>5</v>
      </c>
      <c r="B6" s="165" t="s">
        <v>0</v>
      </c>
      <c r="C6" s="186"/>
      <c r="D6" s="70"/>
      <c r="E6" s="179"/>
      <c r="F6" s="159"/>
      <c r="G6" s="73"/>
    </row>
    <row r="7" spans="1:7" ht="12.75">
      <c r="A7" s="77" t="s">
        <v>6</v>
      </c>
      <c r="B7" s="166">
        <v>1522070</v>
      </c>
      <c r="C7" s="176">
        <v>268665</v>
      </c>
      <c r="D7" s="8">
        <v>568833</v>
      </c>
      <c r="E7" s="180">
        <v>60545</v>
      </c>
      <c r="F7" s="160">
        <f>SUM(B7:E7)</f>
        <v>2420113</v>
      </c>
      <c r="G7" s="73"/>
    </row>
    <row r="8" spans="1:7" ht="12.75">
      <c r="A8" s="77" t="s">
        <v>157</v>
      </c>
      <c r="B8" s="166">
        <v>412327</v>
      </c>
      <c r="C8" s="176">
        <v>11220</v>
      </c>
      <c r="D8" s="8">
        <v>33746</v>
      </c>
      <c r="E8" s="180"/>
      <c r="F8" s="160">
        <f aca="true" t="shared" si="0" ref="F8:F37">SUM(B8:E8)</f>
        <v>457293</v>
      </c>
      <c r="G8" s="73"/>
    </row>
    <row r="9" spans="1:7" ht="12.75">
      <c r="A9" s="77" t="s">
        <v>160</v>
      </c>
      <c r="B9" s="166"/>
      <c r="C9" s="176">
        <v>357</v>
      </c>
      <c r="D9" s="8">
        <v>150</v>
      </c>
      <c r="E9" s="180"/>
      <c r="F9" s="160">
        <f t="shared" si="0"/>
        <v>507</v>
      </c>
      <c r="G9" s="73"/>
    </row>
    <row r="10" spans="1:7" ht="12.75">
      <c r="A10" s="90" t="s">
        <v>9</v>
      </c>
      <c r="B10" s="166">
        <f>SUM(B7:B9)</f>
        <v>1934397</v>
      </c>
      <c r="C10" s="11">
        <f>SUM(C6:C9)</f>
        <v>280242</v>
      </c>
      <c r="D10" s="11">
        <f>SUM(D6:D9)</f>
        <v>602729</v>
      </c>
      <c r="E10" s="181">
        <f>SUM(E6:E9)</f>
        <v>60545</v>
      </c>
      <c r="F10" s="161">
        <f t="shared" si="0"/>
        <v>2877913</v>
      </c>
      <c r="G10" s="124"/>
    </row>
    <row r="11" spans="1:7" ht="12" customHeight="1">
      <c r="A11" s="90" t="s">
        <v>10</v>
      </c>
      <c r="B11" s="167"/>
      <c r="C11" s="176"/>
      <c r="D11" s="8"/>
      <c r="E11" s="180"/>
      <c r="F11" s="160" t="s">
        <v>0</v>
      </c>
      <c r="G11" s="73"/>
    </row>
    <row r="12" spans="1:7" ht="12.75">
      <c r="A12" s="77" t="s">
        <v>11</v>
      </c>
      <c r="B12" s="166">
        <v>130307568</v>
      </c>
      <c r="C12" s="176">
        <v>16079651</v>
      </c>
      <c r="D12" s="8">
        <v>56887530</v>
      </c>
      <c r="E12" s="205">
        <v>2245356</v>
      </c>
      <c r="F12" s="160">
        <f t="shared" si="0"/>
        <v>205520105</v>
      </c>
      <c r="G12" s="73"/>
    </row>
    <row r="13" spans="1:7" ht="12.75">
      <c r="A13" s="77" t="s">
        <v>12</v>
      </c>
      <c r="B13" s="166">
        <v>5934444</v>
      </c>
      <c r="C13" s="176">
        <v>5976171</v>
      </c>
      <c r="D13" s="8">
        <v>3064048</v>
      </c>
      <c r="E13" s="180">
        <v>3180449</v>
      </c>
      <c r="F13" s="160">
        <f t="shared" si="0"/>
        <v>18155112</v>
      </c>
      <c r="G13" s="73"/>
    </row>
    <row r="14" spans="1:8" ht="12.75">
      <c r="A14" s="77" t="s">
        <v>13</v>
      </c>
      <c r="B14" s="166">
        <v>32125624</v>
      </c>
      <c r="C14" s="176">
        <v>2531813</v>
      </c>
      <c r="D14" s="8">
        <v>18256958</v>
      </c>
      <c r="E14" s="180">
        <v>459932</v>
      </c>
      <c r="F14" s="160">
        <f>SUM(B14:E14)</f>
        <v>53374327</v>
      </c>
      <c r="G14" s="73"/>
      <c r="H14" s="18" t="s">
        <v>0</v>
      </c>
    </row>
    <row r="15" spans="1:7" ht="12.75">
      <c r="A15" s="77" t="s">
        <v>14</v>
      </c>
      <c r="B15" s="166">
        <v>590675</v>
      </c>
      <c r="C15" s="176">
        <v>14875</v>
      </c>
      <c r="D15" s="8">
        <v>69016</v>
      </c>
      <c r="E15" s="180">
        <v>5292</v>
      </c>
      <c r="F15" s="160">
        <f>SUM(B15:E15)</f>
        <v>679858</v>
      </c>
      <c r="G15" s="73"/>
    </row>
    <row r="16" spans="1:7" ht="12.75">
      <c r="A16" s="77" t="s">
        <v>158</v>
      </c>
      <c r="B16" s="166">
        <v>38373301</v>
      </c>
      <c r="C16" s="176">
        <v>718714</v>
      </c>
      <c r="D16" s="8">
        <v>5088594</v>
      </c>
      <c r="E16" s="180">
        <v>48557</v>
      </c>
      <c r="F16" s="160">
        <f t="shared" si="0"/>
        <v>44229166</v>
      </c>
      <c r="G16" s="73"/>
    </row>
    <row r="17" spans="1:7" ht="12.75">
      <c r="A17" s="77" t="s">
        <v>159</v>
      </c>
      <c r="B17" s="166">
        <v>204807</v>
      </c>
      <c r="C17" s="176">
        <v>32183</v>
      </c>
      <c r="D17" s="8">
        <v>92279</v>
      </c>
      <c r="E17" s="180"/>
      <c r="F17" s="160">
        <f t="shared" si="0"/>
        <v>329269</v>
      </c>
      <c r="G17" s="73"/>
    </row>
    <row r="18" spans="1:7" ht="12.75">
      <c r="A18" s="90" t="s">
        <v>9</v>
      </c>
      <c r="B18" s="167">
        <f>SUM(B12:B17)</f>
        <v>207536419</v>
      </c>
      <c r="C18" s="11">
        <f>SUM(C12:C17)</f>
        <v>25353407</v>
      </c>
      <c r="D18" s="11">
        <f>SUM(D12:D17)</f>
        <v>83458425</v>
      </c>
      <c r="E18" s="181">
        <f>SUM(E12:E17)</f>
        <v>5939586</v>
      </c>
      <c r="F18" s="161">
        <f t="shared" si="0"/>
        <v>322287837</v>
      </c>
      <c r="G18" s="124"/>
    </row>
    <row r="19" spans="1:7" ht="12.75">
      <c r="A19" s="90" t="s">
        <v>17</v>
      </c>
      <c r="B19" s="166"/>
      <c r="C19" s="176"/>
      <c r="D19" s="8"/>
      <c r="E19" s="180"/>
      <c r="F19" s="160" t="s">
        <v>0</v>
      </c>
      <c r="G19" s="73"/>
    </row>
    <row r="20" spans="1:7" ht="12.75">
      <c r="A20" s="77" t="s">
        <v>161</v>
      </c>
      <c r="B20" s="166">
        <v>39339010</v>
      </c>
      <c r="C20" s="176"/>
      <c r="D20" s="8">
        <v>520004</v>
      </c>
      <c r="E20" s="180"/>
      <c r="F20" s="160">
        <f t="shared" si="0"/>
        <v>39859014</v>
      </c>
      <c r="G20" s="73"/>
    </row>
    <row r="21" spans="1:7" ht="12.75">
      <c r="A21" s="77" t="s">
        <v>162</v>
      </c>
      <c r="B21" s="166">
        <v>1500</v>
      </c>
      <c r="C21" s="176"/>
      <c r="D21" s="8">
        <v>89574</v>
      </c>
      <c r="E21" s="180"/>
      <c r="F21" s="160">
        <f t="shared" si="0"/>
        <v>91074</v>
      </c>
      <c r="G21" s="73"/>
    </row>
    <row r="22" spans="1:7" ht="12.75">
      <c r="A22" s="77" t="s">
        <v>163</v>
      </c>
      <c r="B22" s="166">
        <v>267608</v>
      </c>
      <c r="C22" s="176"/>
      <c r="D22" s="8">
        <v>1341</v>
      </c>
      <c r="E22" s="180">
        <v>55</v>
      </c>
      <c r="F22" s="160">
        <f t="shared" si="0"/>
        <v>269004</v>
      </c>
      <c r="G22" s="73"/>
    </row>
    <row r="23" spans="1:7" ht="12.75">
      <c r="A23" s="77" t="s">
        <v>21</v>
      </c>
      <c r="B23" s="166"/>
      <c r="C23" s="176"/>
      <c r="D23" s="8">
        <v>0</v>
      </c>
      <c r="E23" s="180"/>
      <c r="F23" s="160">
        <f t="shared" si="0"/>
        <v>0</v>
      </c>
      <c r="G23" s="73"/>
    </row>
    <row r="24" spans="1:7" ht="12.75">
      <c r="A24" s="77" t="s">
        <v>155</v>
      </c>
      <c r="B24" s="166"/>
      <c r="C24" s="176"/>
      <c r="D24" s="8">
        <v>24838</v>
      </c>
      <c r="E24" s="180"/>
      <c r="F24" s="160">
        <f t="shared" si="0"/>
        <v>24838</v>
      </c>
      <c r="G24" s="73"/>
    </row>
    <row r="25" spans="1:7" ht="12.75">
      <c r="A25" s="90" t="s">
        <v>9</v>
      </c>
      <c r="B25" s="167">
        <f>SUM(B20:B24)</f>
        <v>39608118</v>
      </c>
      <c r="C25" s="11">
        <f>SUM(C20:C24)</f>
        <v>0</v>
      </c>
      <c r="D25" s="11">
        <v>635757</v>
      </c>
      <c r="E25" s="181">
        <f>SUM(E20:E24)</f>
        <v>55</v>
      </c>
      <c r="F25" s="161">
        <f t="shared" si="0"/>
        <v>40243930</v>
      </c>
      <c r="G25" s="124"/>
    </row>
    <row r="26" spans="1:7" ht="14.25">
      <c r="A26" s="172" t="s">
        <v>23</v>
      </c>
      <c r="B26" s="168">
        <f>B10+B18+B25</f>
        <v>249078934</v>
      </c>
      <c r="C26" s="14">
        <f>C10+C18+C25</f>
        <v>25633649</v>
      </c>
      <c r="D26" s="14">
        <f>D10+D18+D25</f>
        <v>84696911</v>
      </c>
      <c r="E26" s="182">
        <f>E10+E18+E25</f>
        <v>6000186</v>
      </c>
      <c r="F26" s="162">
        <f t="shared" si="0"/>
        <v>365409680</v>
      </c>
      <c r="G26" s="125"/>
    </row>
    <row r="27" spans="1:7" ht="12.75">
      <c r="A27" s="77"/>
      <c r="B27" s="166"/>
      <c r="C27" s="176"/>
      <c r="D27" s="8"/>
      <c r="E27" s="180"/>
      <c r="F27" s="160" t="s">
        <v>0</v>
      </c>
      <c r="G27" s="73"/>
    </row>
    <row r="28" spans="1:7" ht="14.25">
      <c r="A28" s="172" t="s">
        <v>24</v>
      </c>
      <c r="B28" s="168">
        <v>72617</v>
      </c>
      <c r="C28" s="14">
        <v>172862</v>
      </c>
      <c r="D28" s="14">
        <v>10793</v>
      </c>
      <c r="E28" s="182">
        <v>50359</v>
      </c>
      <c r="F28" s="162">
        <f t="shared" si="0"/>
        <v>306631</v>
      </c>
      <c r="G28" s="125"/>
    </row>
    <row r="29" spans="1:7" ht="12.75">
      <c r="A29" s="77"/>
      <c r="B29" s="166"/>
      <c r="C29" s="176"/>
      <c r="D29" s="8"/>
      <c r="E29" s="180"/>
      <c r="F29" s="160" t="s">
        <v>0</v>
      </c>
      <c r="G29" s="73"/>
    </row>
    <row r="30" spans="1:7" ht="14.25">
      <c r="A30" s="172" t="s">
        <v>25</v>
      </c>
      <c r="B30" s="168">
        <v>2299609</v>
      </c>
      <c r="C30" s="14">
        <v>461711</v>
      </c>
      <c r="D30" s="14">
        <v>5862861</v>
      </c>
      <c r="E30" s="182">
        <v>338768</v>
      </c>
      <c r="F30" s="162">
        <f>SUM(B30:E30)</f>
        <v>8962949</v>
      </c>
      <c r="G30" s="125"/>
    </row>
    <row r="31" spans="1:7" ht="12.75">
      <c r="A31" s="77"/>
      <c r="B31" s="166"/>
      <c r="C31" s="176"/>
      <c r="D31" s="8"/>
      <c r="E31" s="180"/>
      <c r="F31" s="160" t="s">
        <v>0</v>
      </c>
      <c r="G31" s="73"/>
    </row>
    <row r="32" spans="1:7" ht="12.75">
      <c r="A32" s="90" t="s">
        <v>26</v>
      </c>
      <c r="B32" s="166"/>
      <c r="C32" s="176"/>
      <c r="D32" s="8"/>
      <c r="E32" s="180"/>
      <c r="F32" s="160" t="s">
        <v>0</v>
      </c>
      <c r="G32" s="73"/>
    </row>
    <row r="33" spans="1:7" ht="12.75">
      <c r="A33" s="77" t="s">
        <v>27</v>
      </c>
      <c r="B33" s="166">
        <v>169</v>
      </c>
      <c r="C33" s="176">
        <v>15661</v>
      </c>
      <c r="D33" s="8">
        <v>1098</v>
      </c>
      <c r="E33" s="180">
        <v>11273</v>
      </c>
      <c r="F33" s="160">
        <f t="shared" si="0"/>
        <v>28201</v>
      </c>
      <c r="G33" s="73"/>
    </row>
    <row r="34" spans="1:7" ht="12.75">
      <c r="A34" s="77" t="s">
        <v>28</v>
      </c>
      <c r="B34" s="166">
        <v>10542526</v>
      </c>
      <c r="C34" s="176">
        <v>2517720</v>
      </c>
      <c r="D34" s="8">
        <v>13506367</v>
      </c>
      <c r="E34" s="180">
        <v>1227305</v>
      </c>
      <c r="F34" s="160">
        <f t="shared" si="0"/>
        <v>27793918</v>
      </c>
      <c r="G34" s="73"/>
    </row>
    <row r="35" spans="1:7" ht="12.75">
      <c r="A35" s="77" t="s">
        <v>29</v>
      </c>
      <c r="B35" s="166">
        <v>2484</v>
      </c>
      <c r="C35" s="176">
        <v>5618</v>
      </c>
      <c r="D35" s="8">
        <v>1897</v>
      </c>
      <c r="E35" s="180">
        <v>957</v>
      </c>
      <c r="F35" s="160">
        <f t="shared" si="0"/>
        <v>10956</v>
      </c>
      <c r="G35" s="73"/>
    </row>
    <row r="36" spans="1:7" ht="12.75">
      <c r="A36" s="77" t="s">
        <v>30</v>
      </c>
      <c r="B36" s="166">
        <v>2619905</v>
      </c>
      <c r="C36" s="176">
        <v>0</v>
      </c>
      <c r="D36" s="8">
        <v>1396098</v>
      </c>
      <c r="E36" s="180">
        <v>0</v>
      </c>
      <c r="F36" s="160">
        <f t="shared" si="0"/>
        <v>4016003</v>
      </c>
      <c r="G36" s="73"/>
    </row>
    <row r="37" spans="1:7" ht="14.25">
      <c r="A37" s="172" t="s">
        <v>31</v>
      </c>
      <c r="B37" s="168">
        <f>SUM(B33:B36)</f>
        <v>13165084</v>
      </c>
      <c r="C37" s="14">
        <f>SUM(C33:C36)</f>
        <v>2538999</v>
      </c>
      <c r="D37" s="14">
        <f>SUM(D33:D36)</f>
        <v>14905460</v>
      </c>
      <c r="E37" s="182">
        <f>SUM(E33:E36)</f>
        <v>1239535</v>
      </c>
      <c r="F37" s="162">
        <f t="shared" si="0"/>
        <v>31849078</v>
      </c>
      <c r="G37" s="125"/>
    </row>
    <row r="38" spans="1:7" ht="15" thickBot="1">
      <c r="A38" s="173" t="s">
        <v>60</v>
      </c>
      <c r="B38" s="169"/>
      <c r="C38" s="187">
        <v>-9229738</v>
      </c>
      <c r="D38" s="208"/>
      <c r="E38" s="183">
        <v>-3210817</v>
      </c>
      <c r="F38" s="163">
        <f>SUM(B38:E38)</f>
        <v>-12440555</v>
      </c>
      <c r="G38" s="73"/>
    </row>
    <row r="39" spans="1:7" ht="12.75">
      <c r="A39" s="75"/>
      <c r="B39" s="31"/>
      <c r="C39" s="177"/>
      <c r="D39" s="21"/>
      <c r="E39" s="184"/>
      <c r="F39" s="164"/>
      <c r="G39" s="73"/>
    </row>
    <row r="40" spans="1:7" ht="15" thickBot="1">
      <c r="A40" s="174" t="s">
        <v>32</v>
      </c>
      <c r="B40" s="158">
        <f>SUM(B26+B28+B30+B37)</f>
        <v>264616244</v>
      </c>
      <c r="C40" s="32">
        <f>SUM(C26+C28+C30+C37+C38)</f>
        <v>19577483</v>
      </c>
      <c r="D40" s="32">
        <f>SUM(D26+D28+D30+D37)</f>
        <v>105476025</v>
      </c>
      <c r="E40" s="185">
        <f>SUM(E26+E28+E30+E37+E38)</f>
        <v>4418031</v>
      </c>
      <c r="F40" s="33">
        <f>F26+F28+F30+F37+F38</f>
        <v>394087783</v>
      </c>
      <c r="G40" s="125"/>
    </row>
    <row r="42" ht="12.75">
      <c r="F42" s="18" t="s">
        <v>0</v>
      </c>
    </row>
  </sheetData>
  <mergeCells count="7">
    <mergeCell ref="A1:F1"/>
    <mergeCell ref="A2:F2"/>
    <mergeCell ref="F4:F5"/>
    <mergeCell ref="B4:B5"/>
    <mergeCell ref="C4:C5"/>
    <mergeCell ref="D4:D5"/>
    <mergeCell ref="E4:E5"/>
  </mergeCells>
  <printOptions/>
  <pageMargins left="1.3779527559055118" right="0.787401574803149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4" sqref="A4:IV4"/>
    </sheetView>
  </sheetViews>
  <sheetFormatPr defaultColWidth="9.140625" defaultRowHeight="12.75"/>
  <cols>
    <col min="1" max="1" width="53.140625" style="0" customWidth="1"/>
    <col min="2" max="2" width="18.00390625" style="18" customWidth="1"/>
    <col min="3" max="3" width="18.00390625" style="178" customWidth="1"/>
    <col min="4" max="4" width="18.00390625" style="18" customWidth="1"/>
    <col min="5" max="5" width="18.00390625" style="178" customWidth="1"/>
    <col min="6" max="6" width="18.00390625" style="18" customWidth="1"/>
  </cols>
  <sheetData>
    <row r="2" spans="1:6" ht="18">
      <c r="A2" s="229" t="s">
        <v>174</v>
      </c>
      <c r="B2" s="229"/>
      <c r="C2" s="229"/>
      <c r="D2" s="229"/>
      <c r="E2" s="229"/>
      <c r="F2" s="229"/>
    </row>
    <row r="3" spans="1:6" ht="18">
      <c r="A3" s="229" t="s">
        <v>176</v>
      </c>
      <c r="B3" s="229"/>
      <c r="C3" s="229"/>
      <c r="D3" s="229"/>
      <c r="E3" s="229"/>
      <c r="F3" s="228"/>
    </row>
    <row r="4" spans="1:6" ht="18">
      <c r="A4" s="230"/>
      <c r="B4" s="230"/>
      <c r="C4" s="230"/>
      <c r="D4" s="230"/>
      <c r="E4" s="230"/>
      <c r="F4" s="231"/>
    </row>
    <row r="5" spans="1:6" ht="18">
      <c r="A5" s="230"/>
      <c r="B5" s="230"/>
      <c r="C5" s="230"/>
      <c r="D5" s="230"/>
      <c r="E5" s="230"/>
      <c r="F5" s="231"/>
    </row>
    <row r="6" ht="13.5" thickBot="1"/>
    <row r="7" spans="1:6" ht="15">
      <c r="A7" s="4" t="s">
        <v>33</v>
      </c>
      <c r="B7" s="5" t="s">
        <v>1</v>
      </c>
      <c r="C7" s="5" t="s">
        <v>58</v>
      </c>
      <c r="D7" s="5" t="s">
        <v>2</v>
      </c>
      <c r="E7" s="5" t="s">
        <v>59</v>
      </c>
      <c r="F7" s="6" t="s">
        <v>3</v>
      </c>
    </row>
    <row r="8" spans="1:6" ht="12.75">
      <c r="A8" s="10"/>
      <c r="B8" s="8"/>
      <c r="C8" s="176"/>
      <c r="D8" s="8"/>
      <c r="E8" s="176"/>
      <c r="F8" s="9"/>
    </row>
    <row r="9" spans="1:6" ht="12.75">
      <c r="A9" s="7" t="s">
        <v>34</v>
      </c>
      <c r="B9" s="8"/>
      <c r="C9" s="176"/>
      <c r="D9" s="8"/>
      <c r="E9" s="176"/>
      <c r="F9" s="9"/>
    </row>
    <row r="10" spans="1:6" ht="12.75">
      <c r="A10" s="10" t="s">
        <v>35</v>
      </c>
      <c r="B10" s="8">
        <v>248191706</v>
      </c>
      <c r="C10" s="176">
        <v>16357623</v>
      </c>
      <c r="D10" s="8">
        <v>84518812</v>
      </c>
      <c r="E10" s="176">
        <v>2788851</v>
      </c>
      <c r="F10" s="9">
        <f>SUM(B10:E10)</f>
        <v>351856992</v>
      </c>
    </row>
    <row r="11" spans="1:6" ht="12.75">
      <c r="A11" s="10" t="s">
        <v>36</v>
      </c>
      <c r="B11" s="8">
        <v>43310</v>
      </c>
      <c r="C11" s="176">
        <v>135011</v>
      </c>
      <c r="D11" s="8">
        <v>19929</v>
      </c>
      <c r="E11" s="176">
        <v>21160</v>
      </c>
      <c r="F11" s="9">
        <f aca="true" t="shared" si="0" ref="F11:F25">SUM(B11:E11)</f>
        <v>219410</v>
      </c>
    </row>
    <row r="12" spans="1:6" ht="12.75">
      <c r="A12" s="10" t="s">
        <v>37</v>
      </c>
      <c r="B12" s="8">
        <v>17756</v>
      </c>
      <c r="C12" s="176">
        <v>0</v>
      </c>
      <c r="D12" s="8">
        <v>20188</v>
      </c>
      <c r="E12" s="176">
        <v>0</v>
      </c>
      <c r="F12" s="9">
        <f t="shared" si="0"/>
        <v>37944</v>
      </c>
    </row>
    <row r="13" spans="1:6" ht="12.75">
      <c r="A13" s="10" t="s">
        <v>38</v>
      </c>
      <c r="B13" s="8">
        <v>-1201526</v>
      </c>
      <c r="C13" s="176">
        <v>0</v>
      </c>
      <c r="D13" s="8">
        <v>39587</v>
      </c>
      <c r="E13" s="176">
        <v>0</v>
      </c>
      <c r="F13" s="9"/>
    </row>
    <row r="14" spans="1:6" s="34" customFormat="1" ht="14.25">
      <c r="A14" s="13" t="s">
        <v>9</v>
      </c>
      <c r="B14" s="14">
        <f>SUM(B10:B13)</f>
        <v>247051246</v>
      </c>
      <c r="C14" s="14">
        <f>SUM(C10:C13)</f>
        <v>16492634</v>
      </c>
      <c r="D14" s="14">
        <f>SUM(D10:D13)</f>
        <v>84598516</v>
      </c>
      <c r="E14" s="14">
        <f>SUM(E10:E13)</f>
        <v>2810011</v>
      </c>
      <c r="F14" s="15">
        <f t="shared" si="0"/>
        <v>350952407</v>
      </c>
    </row>
    <row r="15" spans="1:6" ht="12.75">
      <c r="A15" s="10"/>
      <c r="B15" s="8"/>
      <c r="C15" s="176"/>
      <c r="D15" s="8"/>
      <c r="E15" s="176"/>
      <c r="F15" s="9" t="s">
        <v>0</v>
      </c>
    </row>
    <row r="16" spans="1:6" ht="12.75">
      <c r="A16" s="7" t="s">
        <v>40</v>
      </c>
      <c r="B16" s="8"/>
      <c r="C16" s="176"/>
      <c r="D16" s="8"/>
      <c r="E16" s="176"/>
      <c r="F16" s="9" t="s">
        <v>0</v>
      </c>
    </row>
    <row r="17" spans="1:6" ht="12.75">
      <c r="A17" s="10" t="s">
        <v>41</v>
      </c>
      <c r="B17" s="8">
        <v>0</v>
      </c>
      <c r="C17" s="176">
        <v>95233</v>
      </c>
      <c r="D17" s="8">
        <v>0</v>
      </c>
      <c r="E17" s="176">
        <v>74330</v>
      </c>
      <c r="F17" s="9">
        <f t="shared" si="0"/>
        <v>169563</v>
      </c>
    </row>
    <row r="18" spans="1:6" ht="12.75">
      <c r="A18" s="10" t="s">
        <v>42</v>
      </c>
      <c r="B18" s="8">
        <v>0</v>
      </c>
      <c r="C18" s="176">
        <v>86766</v>
      </c>
      <c r="D18" s="8">
        <v>0</v>
      </c>
      <c r="E18" s="176">
        <v>64878</v>
      </c>
      <c r="F18" s="9">
        <f t="shared" si="0"/>
        <v>151644</v>
      </c>
    </row>
    <row r="19" spans="1:6" ht="12.75">
      <c r="A19" s="10" t="s">
        <v>43</v>
      </c>
      <c r="B19" s="8">
        <v>0</v>
      </c>
      <c r="C19" s="176">
        <v>239139</v>
      </c>
      <c r="D19" s="8">
        <v>0</v>
      </c>
      <c r="E19" s="176">
        <v>167923</v>
      </c>
      <c r="F19" s="9">
        <f t="shared" si="0"/>
        <v>407062</v>
      </c>
    </row>
    <row r="20" spans="1:6" ht="12.75">
      <c r="A20" s="10" t="s">
        <v>44</v>
      </c>
      <c r="B20" s="8">
        <v>0</v>
      </c>
      <c r="C20" s="176">
        <v>936655</v>
      </c>
      <c r="D20" s="8">
        <v>0</v>
      </c>
      <c r="E20" s="176">
        <v>219426</v>
      </c>
      <c r="F20" s="9">
        <f t="shared" si="0"/>
        <v>1156081</v>
      </c>
    </row>
    <row r="21" spans="1:6" ht="12.75">
      <c r="A21" s="10" t="s">
        <v>167</v>
      </c>
      <c r="B21" s="8">
        <v>616740</v>
      </c>
      <c r="C21" s="176">
        <v>0</v>
      </c>
      <c r="D21" s="8">
        <v>1946834</v>
      </c>
      <c r="E21" s="176">
        <v>0</v>
      </c>
      <c r="F21" s="9">
        <f t="shared" si="0"/>
        <v>2563574</v>
      </c>
    </row>
    <row r="22" spans="1:6" ht="12.75">
      <c r="A22" s="10" t="s">
        <v>46</v>
      </c>
      <c r="B22" s="8"/>
      <c r="C22" s="176">
        <v>0</v>
      </c>
      <c r="D22" s="8"/>
      <c r="E22" s="176">
        <v>158</v>
      </c>
      <c r="F22" s="9">
        <f t="shared" si="0"/>
        <v>158</v>
      </c>
    </row>
    <row r="23" spans="1:6" s="34" customFormat="1" ht="14.25">
      <c r="A23" s="13" t="s">
        <v>9</v>
      </c>
      <c r="B23" s="14">
        <f>SUM(B17:B22)</f>
        <v>616740</v>
      </c>
      <c r="C23" s="14">
        <f>SUM(C17:C22)</f>
        <v>1357793</v>
      </c>
      <c r="D23" s="14">
        <f>SUM(D17:D22)</f>
        <v>1946834</v>
      </c>
      <c r="E23" s="14">
        <f>SUM(E17:E22)</f>
        <v>526715</v>
      </c>
      <c r="F23" s="15">
        <f t="shared" si="0"/>
        <v>4448082</v>
      </c>
    </row>
    <row r="24" spans="1:6" ht="12.75">
      <c r="A24" s="10"/>
      <c r="B24" s="8"/>
      <c r="C24" s="176"/>
      <c r="D24" s="8"/>
      <c r="E24" s="176"/>
      <c r="F24" s="9" t="s">
        <v>48</v>
      </c>
    </row>
    <row r="25" spans="1:6" s="34" customFormat="1" ht="14.25">
      <c r="A25" s="13" t="s">
        <v>49</v>
      </c>
      <c r="B25" s="14">
        <v>29085200</v>
      </c>
      <c r="C25" s="14">
        <v>1612204</v>
      </c>
      <c r="D25" s="14">
        <v>6803453</v>
      </c>
      <c r="E25" s="14">
        <v>1054159</v>
      </c>
      <c r="F25" s="15">
        <f t="shared" si="0"/>
        <v>38555016</v>
      </c>
    </row>
    <row r="26" spans="1:6" ht="12.75">
      <c r="A26" s="10"/>
      <c r="B26" s="8"/>
      <c r="C26" s="176"/>
      <c r="D26" s="8"/>
      <c r="E26" s="176"/>
      <c r="F26" s="9" t="s">
        <v>0</v>
      </c>
    </row>
    <row r="27" spans="1:6" ht="12.75">
      <c r="A27" s="7" t="s">
        <v>50</v>
      </c>
      <c r="B27" s="11"/>
      <c r="C27" s="176"/>
      <c r="D27" s="8"/>
      <c r="E27" s="176"/>
      <c r="F27" s="9" t="s">
        <v>0</v>
      </c>
    </row>
    <row r="28" spans="1:6" ht="12.75">
      <c r="A28" s="19" t="s">
        <v>51</v>
      </c>
      <c r="B28" s="8">
        <v>-60126</v>
      </c>
      <c r="C28" s="176">
        <v>117810</v>
      </c>
      <c r="D28" s="8">
        <v>3328340</v>
      </c>
      <c r="E28" s="176">
        <v>57914</v>
      </c>
      <c r="F28" s="9">
        <f aca="true" t="shared" si="1" ref="F28:F33">SUM(B28:E28)</f>
        <v>3443938</v>
      </c>
    </row>
    <row r="29" spans="1:6" ht="12.75">
      <c r="A29" s="19" t="s">
        <v>52</v>
      </c>
      <c r="B29" s="8">
        <v>4267592</v>
      </c>
      <c r="C29" s="176">
        <v>-2958</v>
      </c>
      <c r="D29" s="8">
        <v>4477606</v>
      </c>
      <c r="E29" s="176">
        <v>-30768</v>
      </c>
      <c r="F29" s="9">
        <f t="shared" si="1"/>
        <v>8711472</v>
      </c>
    </row>
    <row r="30" spans="1:6" ht="12.75">
      <c r="A30" s="19" t="s">
        <v>53</v>
      </c>
      <c r="B30" s="8">
        <v>-17162671</v>
      </c>
      <c r="C30" s="176"/>
      <c r="D30" s="8">
        <v>4486803</v>
      </c>
      <c r="E30" s="176">
        <v>0</v>
      </c>
      <c r="F30" s="9">
        <f t="shared" si="1"/>
        <v>-12675868</v>
      </c>
    </row>
    <row r="31" spans="1:6" ht="12.75">
      <c r="A31" s="19" t="s">
        <v>54</v>
      </c>
      <c r="B31" s="8">
        <v>386355</v>
      </c>
      <c r="C31" s="176"/>
      <c r="D31" s="8">
        <v>-306317</v>
      </c>
      <c r="E31" s="176">
        <v>0</v>
      </c>
      <c r="F31" s="9">
        <f t="shared" si="1"/>
        <v>80038</v>
      </c>
    </row>
    <row r="32" spans="1:6" ht="12.75">
      <c r="A32" s="19" t="s">
        <v>55</v>
      </c>
      <c r="B32" s="8">
        <v>431908</v>
      </c>
      <c r="C32" s="176"/>
      <c r="D32" s="8">
        <v>140790</v>
      </c>
      <c r="E32" s="176">
        <v>0</v>
      </c>
      <c r="F32" s="9">
        <f t="shared" si="1"/>
        <v>572698</v>
      </c>
    </row>
    <row r="33" spans="1:6" s="34" customFormat="1" ht="15" thickBot="1">
      <c r="A33" s="13" t="s">
        <v>9</v>
      </c>
      <c r="B33" s="14">
        <f>SUM(B28:B32)</f>
        <v>-12136942</v>
      </c>
      <c r="C33" s="14">
        <f>SUM(C28:C32)</f>
        <v>114852</v>
      </c>
      <c r="D33" s="14">
        <f>SUM(D28:D32)</f>
        <v>12127222</v>
      </c>
      <c r="E33" s="14">
        <f>SUM(E28:E32)</f>
        <v>27146</v>
      </c>
      <c r="F33" s="15">
        <f t="shared" si="1"/>
        <v>132278</v>
      </c>
    </row>
    <row r="34" spans="1:6" ht="12.75">
      <c r="A34" s="20"/>
      <c r="B34" s="21"/>
      <c r="C34" s="177"/>
      <c r="D34" s="21"/>
      <c r="E34" s="177"/>
      <c r="F34" s="22"/>
    </row>
    <row r="35" spans="1:6" ht="15" thickBot="1">
      <c r="A35" s="23" t="s">
        <v>61</v>
      </c>
      <c r="B35" s="24">
        <f>SUM(B14+B23+B25+B33)</f>
        <v>264616244</v>
      </c>
      <c r="C35" s="24">
        <f>SUM(C14+C23+C25+C33)</f>
        <v>19577483</v>
      </c>
      <c r="D35" s="24">
        <f>SUM(D14+D23+D25+D33)</f>
        <v>105476025</v>
      </c>
      <c r="E35" s="24">
        <f>SUM(E14+E23+E25+E33)</f>
        <v>4418031</v>
      </c>
      <c r="F35" s="25">
        <f>SUM(B35:E35)</f>
        <v>394087783</v>
      </c>
    </row>
    <row r="37" ht="12.75">
      <c r="F37" s="18" t="s">
        <v>0</v>
      </c>
    </row>
  </sheetData>
  <mergeCells count="2">
    <mergeCell ref="A2:F2"/>
    <mergeCell ref="A3:F3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G13" sqref="G13"/>
    </sheetView>
  </sheetViews>
  <sheetFormatPr defaultColWidth="9.140625" defaultRowHeight="12.75"/>
  <cols>
    <col min="1" max="1" width="44.421875" style="0" customWidth="1"/>
    <col min="2" max="2" width="14.7109375" style="18" customWidth="1"/>
    <col min="3" max="3" width="14.28125" style="178" customWidth="1"/>
    <col min="4" max="4" width="13.57421875" style="18" customWidth="1"/>
    <col min="5" max="5" width="13.57421875" style="178" customWidth="1"/>
    <col min="6" max="6" width="17.140625" style="18" customWidth="1"/>
    <col min="7" max="7" width="14.00390625" style="0" customWidth="1"/>
  </cols>
  <sheetData>
    <row r="2" spans="1:6" ht="18">
      <c r="A2" s="229" t="s">
        <v>177</v>
      </c>
      <c r="B2" s="229"/>
      <c r="C2" s="229"/>
      <c r="D2" s="229"/>
      <c r="E2" s="229"/>
      <c r="F2" s="229"/>
    </row>
    <row r="5" ht="13.5" thickBot="1"/>
    <row r="6" spans="1:6" ht="13.5" thickTop="1">
      <c r="A6" s="35"/>
      <c r="B6" s="36" t="s">
        <v>62</v>
      </c>
      <c r="C6" s="36" t="s">
        <v>63</v>
      </c>
      <c r="D6" s="36" t="s">
        <v>64</v>
      </c>
      <c r="E6" s="36" t="s">
        <v>63</v>
      </c>
      <c r="F6" s="37"/>
    </row>
    <row r="7" spans="1:6" ht="13.5" thickBot="1">
      <c r="A7" s="38"/>
      <c r="B7" s="39" t="s">
        <v>0</v>
      </c>
      <c r="C7" s="39" t="s">
        <v>65</v>
      </c>
      <c r="D7" s="39" t="s">
        <v>66</v>
      </c>
      <c r="E7" s="39" t="s">
        <v>67</v>
      </c>
      <c r="F7" s="40" t="s">
        <v>3</v>
      </c>
    </row>
    <row r="8" spans="1:6" ht="18" customHeight="1" thickTop="1">
      <c r="A8" s="41"/>
      <c r="B8" s="8"/>
      <c r="C8" s="176"/>
      <c r="D8" s="8"/>
      <c r="E8" s="176"/>
      <c r="F8" s="42"/>
    </row>
    <row r="9" spans="1:7" ht="18" customHeight="1">
      <c r="A9" s="41" t="s">
        <v>68</v>
      </c>
      <c r="B9" s="8">
        <v>705656</v>
      </c>
      <c r="C9" s="176">
        <v>153884</v>
      </c>
      <c r="D9" s="8">
        <v>2929148</v>
      </c>
      <c r="E9" s="176">
        <v>79421</v>
      </c>
      <c r="F9" s="42">
        <f>SUM(B9:E9)</f>
        <v>3868109</v>
      </c>
      <c r="G9" s="18"/>
    </row>
    <row r="10" spans="1:7" ht="18" customHeight="1">
      <c r="A10" s="41" t="s">
        <v>69</v>
      </c>
      <c r="B10" s="8">
        <v>433372</v>
      </c>
      <c r="C10" s="178">
        <v>0</v>
      </c>
      <c r="D10" s="8">
        <v>151581</v>
      </c>
      <c r="E10" s="176">
        <v>0</v>
      </c>
      <c r="F10" s="42">
        <f aca="true" t="shared" si="0" ref="F10:F22">SUM(B10:E10)</f>
        <v>584953</v>
      </c>
      <c r="G10" s="18"/>
    </row>
    <row r="11" spans="1:7" ht="18" customHeight="1">
      <c r="A11" s="41" t="s">
        <v>70</v>
      </c>
      <c r="B11" s="18">
        <v>663945</v>
      </c>
      <c r="C11" s="176">
        <v>174824</v>
      </c>
      <c r="D11" s="8">
        <v>1693594</v>
      </c>
      <c r="E11" s="176">
        <v>195889</v>
      </c>
      <c r="F11" s="42">
        <f t="shared" si="0"/>
        <v>2728252</v>
      </c>
      <c r="G11" s="18"/>
    </row>
    <row r="12" spans="1:7" ht="18" customHeight="1">
      <c r="A12" s="41" t="s">
        <v>71</v>
      </c>
      <c r="B12" s="8">
        <v>2822</v>
      </c>
      <c r="C12" s="176">
        <v>16400</v>
      </c>
      <c r="D12" s="8">
        <v>502272</v>
      </c>
      <c r="E12" s="176">
        <v>28523</v>
      </c>
      <c r="F12" s="42">
        <f t="shared" si="0"/>
        <v>550017</v>
      </c>
      <c r="G12" s="18"/>
    </row>
    <row r="13" spans="1:7" ht="18" customHeight="1">
      <c r="A13" s="41" t="s">
        <v>72</v>
      </c>
      <c r="B13" s="8">
        <v>37950</v>
      </c>
      <c r="C13" s="176">
        <v>111</v>
      </c>
      <c r="D13" s="8">
        <v>0</v>
      </c>
      <c r="E13" s="176">
        <v>0</v>
      </c>
      <c r="F13" s="42">
        <f t="shared" si="0"/>
        <v>38061</v>
      </c>
      <c r="G13" s="18"/>
    </row>
    <row r="14" spans="1:7" ht="18" customHeight="1">
      <c r="A14" s="41" t="s">
        <v>73</v>
      </c>
      <c r="B14" s="8">
        <v>141810</v>
      </c>
      <c r="C14" s="176">
        <v>0</v>
      </c>
      <c r="D14" s="8">
        <v>0</v>
      </c>
      <c r="E14" s="176">
        <v>249</v>
      </c>
      <c r="F14" s="42">
        <f t="shared" si="0"/>
        <v>142059</v>
      </c>
      <c r="G14" s="18"/>
    </row>
    <row r="15" spans="1:8" ht="18" customHeight="1">
      <c r="A15" s="41" t="s">
        <v>74</v>
      </c>
      <c r="B15" s="8">
        <v>0</v>
      </c>
      <c r="C15" s="176">
        <v>19281</v>
      </c>
      <c r="D15" s="8">
        <v>0</v>
      </c>
      <c r="E15" s="176">
        <v>448</v>
      </c>
      <c r="F15" s="42">
        <f t="shared" si="0"/>
        <v>19729</v>
      </c>
      <c r="G15" s="18"/>
      <c r="H15" s="43"/>
    </row>
    <row r="16" spans="1:7" ht="18" customHeight="1">
      <c r="A16" s="41" t="s">
        <v>75</v>
      </c>
      <c r="B16" s="8">
        <v>-161</v>
      </c>
      <c r="C16" s="176">
        <v>20968</v>
      </c>
      <c r="D16" s="8">
        <v>1763</v>
      </c>
      <c r="E16" s="176">
        <v>5072</v>
      </c>
      <c r="F16" s="42">
        <f t="shared" si="0"/>
        <v>27642</v>
      </c>
      <c r="G16" s="18"/>
    </row>
    <row r="17" spans="1:7" ht="18" customHeight="1">
      <c r="A17" s="41" t="s">
        <v>76</v>
      </c>
      <c r="B17" s="8">
        <v>282527</v>
      </c>
      <c r="C17" s="176">
        <v>12732</v>
      </c>
      <c r="D17" s="8">
        <v>378557</v>
      </c>
      <c r="E17" s="176">
        <v>5218</v>
      </c>
      <c r="F17" s="42">
        <f t="shared" si="0"/>
        <v>679034</v>
      </c>
      <c r="G17" s="18"/>
    </row>
    <row r="18" spans="1:7" ht="18" customHeight="1">
      <c r="A18" s="41" t="s">
        <v>77</v>
      </c>
      <c r="B18" s="8">
        <v>0</v>
      </c>
      <c r="C18" s="176">
        <v>-615</v>
      </c>
      <c r="D18" s="8">
        <v>-114909</v>
      </c>
      <c r="E18" s="176">
        <v>-691</v>
      </c>
      <c r="F18" s="42">
        <f t="shared" si="0"/>
        <v>-116215</v>
      </c>
      <c r="G18" s="18"/>
    </row>
    <row r="19" spans="1:7" ht="18" customHeight="1">
      <c r="A19" s="41" t="s">
        <v>78</v>
      </c>
      <c r="B19" s="8">
        <v>31616</v>
      </c>
      <c r="C19" s="176">
        <v>0</v>
      </c>
      <c r="D19" s="8">
        <v>163888</v>
      </c>
      <c r="E19" s="176">
        <v>0</v>
      </c>
      <c r="F19" s="42">
        <f t="shared" si="0"/>
        <v>195504</v>
      </c>
      <c r="G19" s="18"/>
    </row>
    <row r="20" spans="1:7" ht="18" customHeight="1">
      <c r="A20" s="41"/>
      <c r="B20" s="8"/>
      <c r="D20" s="8"/>
      <c r="F20" s="42" t="s">
        <v>0</v>
      </c>
      <c r="G20" s="18"/>
    </row>
    <row r="21" spans="1:7" ht="18" customHeight="1">
      <c r="A21" s="41" t="s">
        <v>79</v>
      </c>
      <c r="B21" s="8">
        <v>72</v>
      </c>
      <c r="C21" s="176">
        <v>52470</v>
      </c>
      <c r="D21" s="8">
        <v>21454</v>
      </c>
      <c r="E21" s="176">
        <v>13615</v>
      </c>
      <c r="F21" s="42">
        <f t="shared" si="0"/>
        <v>87611</v>
      </c>
      <c r="G21" s="18"/>
    </row>
    <row r="22" spans="1:7" ht="18" customHeight="1">
      <c r="A22" s="41" t="s">
        <v>80</v>
      </c>
      <c r="B22" s="8">
        <v>0</v>
      </c>
      <c r="C22" s="176">
        <v>1</v>
      </c>
      <c r="D22" s="8">
        <v>0</v>
      </c>
      <c r="E22" s="176">
        <v>0</v>
      </c>
      <c r="F22" s="42">
        <f t="shared" si="0"/>
        <v>1</v>
      </c>
      <c r="G22" s="18"/>
    </row>
    <row r="23" spans="1:7" ht="18" customHeight="1">
      <c r="A23" s="41" t="s">
        <v>81</v>
      </c>
      <c r="B23" s="8">
        <v>0</v>
      </c>
      <c r="C23" s="176">
        <v>11655</v>
      </c>
      <c r="D23" s="8">
        <v>135513</v>
      </c>
      <c r="E23" s="176">
        <v>11024</v>
      </c>
      <c r="F23" s="42">
        <f>SUM(B23:E23)</f>
        <v>158192</v>
      </c>
      <c r="G23" s="18"/>
    </row>
    <row r="24" spans="1:7" ht="18" customHeight="1">
      <c r="A24" s="41"/>
      <c r="B24" s="8"/>
      <c r="C24" s="176" t="s">
        <v>0</v>
      </c>
      <c r="D24" s="8"/>
      <c r="E24" s="176"/>
      <c r="F24" s="42"/>
      <c r="G24" s="18"/>
    </row>
    <row r="25" spans="1:7" s="46" customFormat="1" ht="18" customHeight="1">
      <c r="A25" s="44" t="s">
        <v>82</v>
      </c>
      <c r="B25" s="14">
        <f>SUM(B9:B23)</f>
        <v>2299609</v>
      </c>
      <c r="C25" s="14">
        <f>SUM(C9:C23)</f>
        <v>461711</v>
      </c>
      <c r="D25" s="14">
        <f>SUM(D9:D23)</f>
        <v>5862861</v>
      </c>
      <c r="E25" s="14">
        <f>SUM(E9:E23)</f>
        <v>338768</v>
      </c>
      <c r="F25" s="45">
        <f>SUM(B25:E25)</f>
        <v>8962949</v>
      </c>
      <c r="G25" s="18"/>
    </row>
    <row r="26" spans="1:7" ht="18" customHeight="1" thickBot="1">
      <c r="A26" s="47"/>
      <c r="B26" s="48"/>
      <c r="C26" s="188"/>
      <c r="D26" s="48"/>
      <c r="E26" s="188"/>
      <c r="F26" s="49"/>
      <c r="G26" s="18"/>
    </row>
    <row r="27" ht="18" customHeight="1" thickTop="1"/>
    <row r="28" ht="12.75">
      <c r="F28" s="18" t="s">
        <v>0</v>
      </c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</sheetData>
  <mergeCells count="1">
    <mergeCell ref="A2:F2"/>
  </mergeCells>
  <printOptions/>
  <pageMargins left="1.5748031496062993" right="0.7874015748031497" top="0.984251968503937" bottom="0.984251968503937" header="0.5118110236220472" footer="0.5118110236220472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G32" sqref="G32"/>
    </sheetView>
  </sheetViews>
  <sheetFormatPr defaultColWidth="9.140625" defaultRowHeight="12.75"/>
  <cols>
    <col min="1" max="1" width="42.8515625" style="0" customWidth="1"/>
    <col min="2" max="2" width="14.28125" style="18" customWidth="1"/>
    <col min="3" max="3" width="14.28125" style="178" customWidth="1"/>
    <col min="4" max="4" width="13.57421875" style="18" customWidth="1"/>
    <col min="5" max="5" width="13.140625" style="175" customWidth="1"/>
    <col min="6" max="6" width="19.7109375" style="18" customWidth="1"/>
  </cols>
  <sheetData>
    <row r="2" spans="1:6" ht="18">
      <c r="A2" s="229" t="s">
        <v>178</v>
      </c>
      <c r="B2" s="229"/>
      <c r="C2" s="229"/>
      <c r="D2" s="229"/>
      <c r="E2" s="229"/>
      <c r="F2" s="229"/>
    </row>
    <row r="3" spans="1:6" ht="18">
      <c r="A3" s="230"/>
      <c r="B3" s="230"/>
      <c r="C3" s="230"/>
      <c r="D3" s="230"/>
      <c r="E3" s="230"/>
      <c r="F3" s="230"/>
    </row>
    <row r="5" ht="13.5" thickBot="1"/>
    <row r="6" spans="1:6" ht="13.5" thickTop="1">
      <c r="A6" s="35"/>
      <c r="B6" s="50" t="s">
        <v>83</v>
      </c>
      <c r="C6" s="50" t="s">
        <v>84</v>
      </c>
      <c r="D6" s="50" t="s">
        <v>64</v>
      </c>
      <c r="E6" s="50" t="s">
        <v>63</v>
      </c>
      <c r="F6" s="51"/>
    </row>
    <row r="7" spans="1:6" ht="13.5" thickBot="1">
      <c r="A7" s="38"/>
      <c r="B7" s="52" t="s">
        <v>0</v>
      </c>
      <c r="C7" s="52" t="s">
        <v>65</v>
      </c>
      <c r="D7" s="52" t="s">
        <v>66</v>
      </c>
      <c r="E7" s="52" t="s">
        <v>67</v>
      </c>
      <c r="F7" s="40" t="s">
        <v>3</v>
      </c>
    </row>
    <row r="8" spans="1:6" ht="13.5" thickTop="1">
      <c r="A8" s="41"/>
      <c r="B8" s="8"/>
      <c r="C8" s="176"/>
      <c r="D8" s="8" t="s">
        <v>0</v>
      </c>
      <c r="E8" s="176"/>
      <c r="F8" s="42"/>
    </row>
    <row r="9" spans="1:8" ht="12.75">
      <c r="A9" s="41" t="s">
        <v>85</v>
      </c>
      <c r="B9" s="8">
        <v>825057</v>
      </c>
      <c r="C9" s="176">
        <v>222094</v>
      </c>
      <c r="D9" s="8">
        <v>1326267</v>
      </c>
      <c r="E9" s="176">
        <v>143995</v>
      </c>
      <c r="F9" s="42">
        <f>SUM(B9:E9)</f>
        <v>2517413</v>
      </c>
      <c r="H9" s="43"/>
    </row>
    <row r="10" spans="1:8" ht="12.75">
      <c r="A10" s="41" t="s">
        <v>86</v>
      </c>
      <c r="B10" s="8">
        <v>341876</v>
      </c>
      <c r="C10" s="176">
        <v>71738</v>
      </c>
      <c r="D10" s="8">
        <v>1368042</v>
      </c>
      <c r="E10" s="176">
        <v>85519</v>
      </c>
      <c r="F10" s="42">
        <f>SUM(B10:E10)</f>
        <v>1867175</v>
      </c>
      <c r="H10" s="43"/>
    </row>
    <row r="11" spans="1:8" ht="12.75">
      <c r="A11" s="41" t="s">
        <v>87</v>
      </c>
      <c r="B11" s="8">
        <v>0</v>
      </c>
      <c r="C11" s="176">
        <v>0</v>
      </c>
      <c r="D11" s="8">
        <v>124</v>
      </c>
      <c r="E11" s="176">
        <v>0</v>
      </c>
      <c r="F11" s="42">
        <f aca="true" t="shared" si="0" ref="F11:F29">SUM(B11:E11)</f>
        <v>124</v>
      </c>
      <c r="H11" s="18"/>
    </row>
    <row r="12" spans="1:6" ht="12.75">
      <c r="A12" s="41" t="s">
        <v>88</v>
      </c>
      <c r="B12" s="8">
        <v>1211759</v>
      </c>
      <c r="C12" s="176">
        <v>0</v>
      </c>
      <c r="D12" s="8">
        <v>0</v>
      </c>
      <c r="E12" s="176">
        <v>0</v>
      </c>
      <c r="F12" s="42">
        <v>1211759</v>
      </c>
    </row>
    <row r="13" spans="1:6" ht="12.75">
      <c r="A13" s="41" t="s">
        <v>89</v>
      </c>
      <c r="B13" s="8">
        <v>182312</v>
      </c>
      <c r="C13" s="176">
        <v>560774</v>
      </c>
      <c r="D13" s="8">
        <v>103985</v>
      </c>
      <c r="E13" s="176">
        <v>431742</v>
      </c>
      <c r="F13" s="42">
        <f t="shared" si="0"/>
        <v>1278813</v>
      </c>
    </row>
    <row r="14" spans="1:6" ht="12.75">
      <c r="A14" s="41" t="s">
        <v>90</v>
      </c>
      <c r="B14" s="8">
        <v>1002412</v>
      </c>
      <c r="C14" s="176">
        <v>68486</v>
      </c>
      <c r="D14" s="8">
        <v>46270</v>
      </c>
      <c r="E14" s="176">
        <v>39428</v>
      </c>
      <c r="F14" s="42">
        <f t="shared" si="0"/>
        <v>1156596</v>
      </c>
    </row>
    <row r="15" spans="1:6" ht="12.75">
      <c r="A15" s="41" t="s">
        <v>91</v>
      </c>
      <c r="B15" s="8">
        <v>-1632319</v>
      </c>
      <c r="C15" s="176">
        <v>69551</v>
      </c>
      <c r="D15" s="8">
        <v>2091035</v>
      </c>
      <c r="E15" s="176">
        <v>48562</v>
      </c>
      <c r="F15" s="42">
        <f t="shared" si="0"/>
        <v>576829</v>
      </c>
    </row>
    <row r="16" spans="1:6" ht="12.75">
      <c r="A16" s="41" t="s">
        <v>92</v>
      </c>
      <c r="B16" s="8">
        <v>481987</v>
      </c>
      <c r="C16" s="176">
        <v>78660</v>
      </c>
      <c r="D16" s="8">
        <v>611012</v>
      </c>
      <c r="E16" s="176">
        <v>28210</v>
      </c>
      <c r="F16" s="42">
        <f t="shared" si="0"/>
        <v>1199869</v>
      </c>
    </row>
    <row r="17" spans="1:6" ht="12.75">
      <c r="A17" s="41"/>
      <c r="B17" s="8"/>
      <c r="C17" s="176"/>
      <c r="D17" s="8"/>
      <c r="E17" s="176"/>
      <c r="F17" s="42" t="s">
        <v>0</v>
      </c>
    </row>
    <row r="18" spans="1:6" ht="12.75">
      <c r="A18" s="41" t="s">
        <v>93</v>
      </c>
      <c r="B18" s="8">
        <v>15722141</v>
      </c>
      <c r="C18" s="176">
        <v>0</v>
      </c>
      <c r="D18" s="8">
        <v>115692</v>
      </c>
      <c r="E18" s="176">
        <v>188</v>
      </c>
      <c r="F18" s="42">
        <f t="shared" si="0"/>
        <v>15838021</v>
      </c>
    </row>
    <row r="19" spans="1:6" ht="12.75">
      <c r="A19" s="41" t="s">
        <v>94</v>
      </c>
      <c r="B19" s="8">
        <v>17806</v>
      </c>
      <c r="C19" s="176">
        <v>0</v>
      </c>
      <c r="D19" s="8">
        <v>15274</v>
      </c>
      <c r="E19" s="176">
        <v>46000</v>
      </c>
      <c r="F19" s="42">
        <f t="shared" si="0"/>
        <v>79080</v>
      </c>
    </row>
    <row r="20" spans="1:6" ht="12.75">
      <c r="A20" s="41" t="s">
        <v>95</v>
      </c>
      <c r="B20" s="8">
        <v>9499050</v>
      </c>
      <c r="C20" s="176">
        <v>0</v>
      </c>
      <c r="D20" s="8">
        <v>0</v>
      </c>
      <c r="E20" s="176">
        <v>0</v>
      </c>
      <c r="F20" s="42">
        <f t="shared" si="0"/>
        <v>9499050</v>
      </c>
    </row>
    <row r="21" spans="1:6" ht="12.75">
      <c r="A21" s="41" t="s">
        <v>96</v>
      </c>
      <c r="B21" s="8">
        <v>0</v>
      </c>
      <c r="C21" s="176">
        <v>0</v>
      </c>
      <c r="D21" s="8">
        <v>0</v>
      </c>
      <c r="E21" s="176">
        <v>0</v>
      </c>
      <c r="F21" s="42">
        <f t="shared" si="0"/>
        <v>0</v>
      </c>
    </row>
    <row r="22" spans="1:6" ht="12.75">
      <c r="A22" s="41" t="s">
        <v>97</v>
      </c>
      <c r="B22" s="8">
        <v>0</v>
      </c>
      <c r="C22" s="178">
        <v>1008</v>
      </c>
      <c r="D22" s="8">
        <v>17965</v>
      </c>
      <c r="E22" s="176">
        <v>0</v>
      </c>
      <c r="F22" s="42">
        <f t="shared" si="0"/>
        <v>18973</v>
      </c>
    </row>
    <row r="23" spans="1:6" ht="12.75">
      <c r="A23" s="41" t="s">
        <v>98</v>
      </c>
      <c r="B23" s="8">
        <v>404154</v>
      </c>
      <c r="C23" s="176">
        <v>44607</v>
      </c>
      <c r="D23" s="8">
        <v>436962</v>
      </c>
      <c r="E23" s="176">
        <v>76</v>
      </c>
      <c r="F23" s="42">
        <f t="shared" si="0"/>
        <v>885799</v>
      </c>
    </row>
    <row r="24" spans="1:6" ht="12.75">
      <c r="A24" s="41" t="s">
        <v>0</v>
      </c>
      <c r="B24" s="8"/>
      <c r="C24" s="176"/>
      <c r="D24" s="8"/>
      <c r="E24" s="176"/>
      <c r="F24" s="42" t="s">
        <v>0</v>
      </c>
    </row>
    <row r="25" spans="1:6" ht="12.75">
      <c r="A25" s="41" t="s">
        <v>99</v>
      </c>
      <c r="B25" s="8"/>
      <c r="C25" s="176">
        <v>0</v>
      </c>
      <c r="D25" s="8">
        <v>343</v>
      </c>
      <c r="E25" s="176">
        <v>490</v>
      </c>
      <c r="F25" s="42">
        <f t="shared" si="0"/>
        <v>833</v>
      </c>
    </row>
    <row r="26" spans="1:6" ht="12.75">
      <c r="A26" s="41"/>
      <c r="B26" s="8"/>
      <c r="C26" s="176"/>
      <c r="D26" s="8"/>
      <c r="E26" s="176"/>
      <c r="F26" s="42" t="s">
        <v>0</v>
      </c>
    </row>
    <row r="27" spans="1:6" ht="12.75">
      <c r="A27" s="41" t="s">
        <v>100</v>
      </c>
      <c r="B27" s="8">
        <v>73003</v>
      </c>
      <c r="C27" s="176">
        <v>336729</v>
      </c>
      <c r="D27" s="8">
        <v>593792</v>
      </c>
      <c r="E27" s="176">
        <v>47488</v>
      </c>
      <c r="F27" s="42">
        <f t="shared" si="0"/>
        <v>1051012</v>
      </c>
    </row>
    <row r="28" spans="1:6" ht="12.75">
      <c r="A28" s="41" t="s">
        <v>101</v>
      </c>
      <c r="B28" s="8">
        <v>952511</v>
      </c>
      <c r="C28" s="176">
        <v>2</v>
      </c>
      <c r="D28" s="8">
        <v>0</v>
      </c>
      <c r="E28" s="176">
        <v>0</v>
      </c>
      <c r="F28" s="42">
        <f t="shared" si="0"/>
        <v>952513</v>
      </c>
    </row>
    <row r="29" spans="1:6" ht="12.75">
      <c r="A29" s="41" t="s">
        <v>102</v>
      </c>
      <c r="B29" s="8">
        <v>3451</v>
      </c>
      <c r="C29" s="176">
        <v>158555</v>
      </c>
      <c r="D29" s="8">
        <v>76690</v>
      </c>
      <c r="E29" s="176">
        <v>182461</v>
      </c>
      <c r="F29" s="42">
        <f t="shared" si="0"/>
        <v>421157</v>
      </c>
    </row>
    <row r="30" spans="1:6" ht="13.5" thickBot="1">
      <c r="A30" s="190"/>
      <c r="B30" s="29"/>
      <c r="C30" s="187"/>
      <c r="D30" s="29"/>
      <c r="E30" s="187">
        <v>0</v>
      </c>
      <c r="F30" s="191"/>
    </row>
    <row r="31" spans="1:6" s="53" customFormat="1" ht="14.25">
      <c r="A31" s="192" t="s">
        <v>103</v>
      </c>
      <c r="B31" s="193">
        <f>SUM(B9:B29)</f>
        <v>29085200</v>
      </c>
      <c r="C31" s="193">
        <f>SUM(C9:C29)</f>
        <v>1612204</v>
      </c>
      <c r="D31" s="193">
        <f>SUM(D9:D29)</f>
        <v>6803453</v>
      </c>
      <c r="E31" s="193">
        <f>SUM(E9:E30)</f>
        <v>1054159</v>
      </c>
      <c r="F31" s="194">
        <f>SUM(B31:E31)</f>
        <v>38555016</v>
      </c>
    </row>
    <row r="32" spans="1:6" ht="13.5" thickBot="1">
      <c r="A32" s="195"/>
      <c r="B32" s="196"/>
      <c r="C32" s="197"/>
      <c r="D32" s="196"/>
      <c r="E32" s="198"/>
      <c r="F32" s="199"/>
    </row>
    <row r="34" spans="1:6" ht="12.75">
      <c r="A34" s="54"/>
      <c r="B34" s="18" t="s">
        <v>0</v>
      </c>
      <c r="C34" s="178" t="s">
        <v>0</v>
      </c>
      <c r="D34" s="18" t="s">
        <v>0</v>
      </c>
      <c r="E34" s="175" t="s">
        <v>0</v>
      </c>
      <c r="F34" s="18" t="s">
        <v>0</v>
      </c>
    </row>
    <row r="35" ht="12.75">
      <c r="A35" s="54"/>
    </row>
    <row r="36" spans="1:6" ht="12.75">
      <c r="A36" s="54"/>
      <c r="B36" s="55"/>
      <c r="C36" s="55"/>
      <c r="D36" s="55"/>
      <c r="E36" s="189"/>
      <c r="F36" s="55"/>
    </row>
  </sheetData>
  <mergeCells count="1">
    <mergeCell ref="A2:F2"/>
  </mergeCells>
  <printOptions/>
  <pageMargins left="1.5748031496062993" right="0.7874015748031497" top="0.984251968503937" bottom="0.984251968503937" header="0.5118110236220472" footer="0.5118110236220472"/>
  <pageSetup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:D2"/>
    </sheetView>
  </sheetViews>
  <sheetFormatPr defaultColWidth="9.140625" defaultRowHeight="12.75"/>
  <cols>
    <col min="1" max="1" width="48.421875" style="0" customWidth="1"/>
    <col min="2" max="3" width="18.00390625" style="204" customWidth="1"/>
    <col min="4" max="4" width="18.00390625" style="18" customWidth="1"/>
    <col min="7" max="7" width="11.57421875" style="0" bestFit="1" customWidth="1"/>
  </cols>
  <sheetData>
    <row r="1" spans="1:4" ht="18">
      <c r="A1" s="229" t="s">
        <v>179</v>
      </c>
      <c r="B1" s="229"/>
      <c r="C1" s="229"/>
      <c r="D1" s="229"/>
    </row>
    <row r="2" spans="1:4" ht="12.75">
      <c r="A2" s="228" t="s">
        <v>175</v>
      </c>
      <c r="B2" s="228"/>
      <c r="C2" s="228"/>
      <c r="D2" s="228"/>
    </row>
    <row r="3" ht="13.5" thickBot="1"/>
    <row r="4" spans="1:4" ht="15.75" customHeight="1">
      <c r="A4" s="1" t="s">
        <v>57</v>
      </c>
      <c r="B4" s="202" t="s">
        <v>58</v>
      </c>
      <c r="C4" s="202" t="s">
        <v>59</v>
      </c>
      <c r="D4" s="56" t="s">
        <v>104</v>
      </c>
    </row>
    <row r="5" spans="1:4" ht="15.75" customHeight="1" thickBot="1">
      <c r="A5" s="26"/>
      <c r="B5" s="203"/>
      <c r="C5" s="203"/>
      <c r="D5" s="57" t="s">
        <v>105</v>
      </c>
    </row>
    <row r="6" spans="1:4" ht="15.75" customHeight="1">
      <c r="A6" s="7" t="s">
        <v>5</v>
      </c>
      <c r="B6" s="126"/>
      <c r="C6" s="126"/>
      <c r="D6" s="9"/>
    </row>
    <row r="7" spans="1:4" ht="15.75" customHeight="1">
      <c r="A7" s="10" t="s">
        <v>6</v>
      </c>
      <c r="B7" s="126">
        <v>268665</v>
      </c>
      <c r="C7" s="180">
        <v>60545</v>
      </c>
      <c r="D7" s="9">
        <f>SUM(B7:C7)</f>
        <v>329210</v>
      </c>
    </row>
    <row r="8" spans="1:4" ht="15.75" customHeight="1">
      <c r="A8" s="10" t="s">
        <v>157</v>
      </c>
      <c r="B8" s="126">
        <v>11220</v>
      </c>
      <c r="C8" s="126">
        <v>0</v>
      </c>
      <c r="D8" s="9">
        <f>SUM(B8:C8)</f>
        <v>11220</v>
      </c>
    </row>
    <row r="9" spans="1:4" ht="15.75" customHeight="1" thickBot="1">
      <c r="A9" s="10" t="s">
        <v>160</v>
      </c>
      <c r="B9" s="126">
        <v>357</v>
      </c>
      <c r="C9" s="126">
        <v>0</v>
      </c>
      <c r="D9" s="30">
        <f>SUM(B9:C9)</f>
        <v>357</v>
      </c>
    </row>
    <row r="10" spans="1:4" ht="15.75" customHeight="1" thickBot="1">
      <c r="A10" s="58" t="s">
        <v>9</v>
      </c>
      <c r="B10" s="215">
        <f>SUM(B6:B9)</f>
        <v>280242</v>
      </c>
      <c r="C10" s="215">
        <f>SUM(C6:C9)</f>
        <v>60545</v>
      </c>
      <c r="D10" s="60">
        <f>SUM(B10:C10)</f>
        <v>340787</v>
      </c>
    </row>
    <row r="11" spans="1:4" ht="15.75" customHeight="1">
      <c r="A11" s="61" t="s">
        <v>106</v>
      </c>
      <c r="B11" s="216">
        <v>-212089</v>
      </c>
      <c r="C11" s="216">
        <v>-56939</v>
      </c>
      <c r="D11" s="63">
        <f>SUM(B11:C11)</f>
        <v>-269028</v>
      </c>
    </row>
    <row r="12" spans="1:7" ht="15.75" customHeight="1">
      <c r="A12" s="61"/>
      <c r="B12" s="216"/>
      <c r="C12" s="216"/>
      <c r="D12" s="63"/>
      <c r="G12" s="18"/>
    </row>
    <row r="13" spans="1:4" ht="15.75" customHeight="1">
      <c r="A13" s="7" t="s">
        <v>10</v>
      </c>
      <c r="B13" s="126"/>
      <c r="C13" s="126"/>
      <c r="D13" s="9"/>
    </row>
    <row r="14" spans="1:4" ht="15.75" customHeight="1">
      <c r="A14" s="10" t="s">
        <v>11</v>
      </c>
      <c r="B14" s="217">
        <v>16079651</v>
      </c>
      <c r="C14" s="205">
        <v>2245356</v>
      </c>
      <c r="D14" s="9">
        <f>SUM(B14:C14)</f>
        <v>18325007</v>
      </c>
    </row>
    <row r="15" spans="1:4" ht="15.75" customHeight="1">
      <c r="A15" s="10" t="s">
        <v>12</v>
      </c>
      <c r="B15" s="126">
        <v>5976171</v>
      </c>
      <c r="C15" s="180">
        <v>3180449</v>
      </c>
      <c r="D15" s="9">
        <f aca="true" t="shared" si="0" ref="D15:D21">SUM(B15:C15)</f>
        <v>9156620</v>
      </c>
    </row>
    <row r="16" spans="1:7" ht="15.75" customHeight="1">
      <c r="A16" s="10" t="s">
        <v>13</v>
      </c>
      <c r="B16" s="126">
        <v>2531813</v>
      </c>
      <c r="C16" s="180">
        <v>459932</v>
      </c>
      <c r="D16" s="9">
        <f>SUM(B16:C16)</f>
        <v>2991745</v>
      </c>
      <c r="G16" s="18"/>
    </row>
    <row r="17" spans="1:4" ht="15.75" customHeight="1">
      <c r="A17" s="10" t="s">
        <v>14</v>
      </c>
      <c r="B17" s="126">
        <v>14875</v>
      </c>
      <c r="C17" s="180">
        <v>5292</v>
      </c>
      <c r="D17" s="9">
        <f>SUM(B17:C17)</f>
        <v>20167</v>
      </c>
    </row>
    <row r="18" spans="1:4" ht="15.75" customHeight="1">
      <c r="A18" s="10" t="s">
        <v>158</v>
      </c>
      <c r="B18" s="126">
        <v>718714</v>
      </c>
      <c r="C18" s="180">
        <v>48557</v>
      </c>
      <c r="D18" s="9">
        <f t="shared" si="0"/>
        <v>767271</v>
      </c>
    </row>
    <row r="19" spans="1:4" ht="15.75" customHeight="1" thickBot="1">
      <c r="A19" s="10" t="s">
        <v>159</v>
      </c>
      <c r="B19" s="126">
        <v>32183</v>
      </c>
      <c r="C19" s="126">
        <v>0</v>
      </c>
      <c r="D19" s="30">
        <f t="shared" si="0"/>
        <v>32183</v>
      </c>
    </row>
    <row r="20" spans="1:4" ht="15.75" customHeight="1" thickBot="1">
      <c r="A20" s="58" t="s">
        <v>9</v>
      </c>
      <c r="B20" s="215">
        <f>SUM(B14:B19)</f>
        <v>25353407</v>
      </c>
      <c r="C20" s="215">
        <f>SUM(C14:C19)</f>
        <v>5939586</v>
      </c>
      <c r="D20" s="60">
        <f>SUM(B20:C20)</f>
        <v>31292993</v>
      </c>
    </row>
    <row r="21" spans="1:4" ht="15.75" customHeight="1">
      <c r="A21" s="61" t="s">
        <v>156</v>
      </c>
      <c r="B21" s="216">
        <v>-9017649</v>
      </c>
      <c r="C21" s="216">
        <v>-3153878</v>
      </c>
      <c r="D21" s="63">
        <f t="shared" si="0"/>
        <v>-12171527</v>
      </c>
    </row>
    <row r="22" spans="1:4" ht="15.75" customHeight="1">
      <c r="A22" s="61"/>
      <c r="B22" s="216"/>
      <c r="C22" s="216"/>
      <c r="D22" s="63"/>
    </row>
    <row r="23" spans="1:4" ht="15.75" customHeight="1">
      <c r="A23" s="7" t="s">
        <v>17</v>
      </c>
      <c r="B23" s="126"/>
      <c r="C23" s="126"/>
      <c r="D23" s="9"/>
    </row>
    <row r="24" spans="1:4" ht="15.75" customHeight="1">
      <c r="A24" s="10" t="s">
        <v>161</v>
      </c>
      <c r="B24" s="126">
        <v>0</v>
      </c>
      <c r="C24" s="126">
        <v>0</v>
      </c>
      <c r="D24" s="9">
        <f aca="true" t="shared" si="1" ref="D24:D29">SUM(B24:C24)</f>
        <v>0</v>
      </c>
    </row>
    <row r="25" spans="1:4" ht="15.75" customHeight="1">
      <c r="A25" s="10" t="s">
        <v>162</v>
      </c>
      <c r="B25" s="126">
        <v>0</v>
      </c>
      <c r="C25" s="126">
        <v>0</v>
      </c>
      <c r="D25" s="9">
        <f t="shared" si="1"/>
        <v>0</v>
      </c>
    </row>
    <row r="26" spans="1:4" ht="15.75" customHeight="1">
      <c r="A26" s="10" t="s">
        <v>164</v>
      </c>
      <c r="B26" s="126">
        <v>0</v>
      </c>
      <c r="C26" s="126">
        <v>0</v>
      </c>
      <c r="D26" s="9">
        <f t="shared" si="1"/>
        <v>0</v>
      </c>
    </row>
    <row r="27" spans="1:4" ht="15.75" customHeight="1">
      <c r="A27" s="10" t="s">
        <v>21</v>
      </c>
      <c r="B27" s="126">
        <v>0</v>
      </c>
      <c r="C27" s="126">
        <v>0</v>
      </c>
      <c r="D27" s="9">
        <f t="shared" si="1"/>
        <v>0</v>
      </c>
    </row>
    <row r="28" spans="1:4" ht="15.75" customHeight="1" thickBot="1">
      <c r="A28" s="28" t="s">
        <v>22</v>
      </c>
      <c r="B28" s="126">
        <v>0</v>
      </c>
      <c r="C28" s="126">
        <v>55</v>
      </c>
      <c r="D28" s="30">
        <f t="shared" si="1"/>
        <v>55</v>
      </c>
    </row>
    <row r="29" spans="1:4" ht="15.75" customHeight="1" thickBot="1">
      <c r="A29" s="58" t="s">
        <v>9</v>
      </c>
      <c r="B29" s="215">
        <f>SUM(B24:B28)</f>
        <v>0</v>
      </c>
      <c r="C29" s="215">
        <f>SUM(C24:C28)</f>
        <v>55</v>
      </c>
      <c r="D29" s="60">
        <f t="shared" si="1"/>
        <v>55</v>
      </c>
    </row>
    <row r="30" spans="1:4" ht="15.75" customHeight="1" thickBot="1">
      <c r="A30" s="16" t="s">
        <v>23</v>
      </c>
      <c r="B30" s="129">
        <f>SUM(B10+B11+B20+B21+B29)</f>
        <v>16403911</v>
      </c>
      <c r="C30" s="129">
        <f>SUM(C10+C11+C20+C21+C29)</f>
        <v>2789369</v>
      </c>
      <c r="D30" s="64">
        <f>D10+D11+D20+D21+D29</f>
        <v>19193280</v>
      </c>
    </row>
    <row r="31" spans="1:4" ht="15.75" customHeight="1" thickBot="1">
      <c r="A31" s="65"/>
      <c r="B31" s="218"/>
      <c r="C31" s="218"/>
      <c r="D31" s="67"/>
    </row>
    <row r="32" spans="1:4" ht="15.75" customHeight="1" thickBot="1">
      <c r="A32" s="122" t="s">
        <v>24</v>
      </c>
      <c r="B32" s="129">
        <v>172862</v>
      </c>
      <c r="C32" s="129">
        <v>50359</v>
      </c>
      <c r="D32" s="64">
        <f>SUM(B32:C32)</f>
        <v>223221</v>
      </c>
    </row>
    <row r="33" spans="1:4" ht="15.75" customHeight="1">
      <c r="A33" s="68"/>
      <c r="B33" s="216"/>
      <c r="C33" s="216"/>
      <c r="D33" s="63"/>
    </row>
    <row r="34" spans="1:4" ht="15.75" customHeight="1">
      <c r="A34" s="7" t="s">
        <v>25</v>
      </c>
      <c r="B34" s="127"/>
      <c r="C34" s="127"/>
      <c r="D34" s="12"/>
    </row>
    <row r="35" spans="1:4" ht="15.75" customHeight="1">
      <c r="A35" s="10" t="s">
        <v>108</v>
      </c>
      <c r="B35" s="126">
        <v>153884</v>
      </c>
      <c r="C35" s="126">
        <v>79421</v>
      </c>
      <c r="D35" s="9">
        <f>SUM(B35:C35)</f>
        <v>233305</v>
      </c>
    </row>
    <row r="36" spans="1:4" ht="15.75" customHeight="1">
      <c r="A36" s="10" t="s">
        <v>70</v>
      </c>
      <c r="B36" s="126">
        <v>174824</v>
      </c>
      <c r="C36" s="176">
        <v>195889</v>
      </c>
      <c r="D36" s="9">
        <f>SUM(B36:C36)</f>
        <v>370713</v>
      </c>
    </row>
    <row r="37" spans="1:4" ht="15.75" customHeight="1">
      <c r="A37" s="10" t="s">
        <v>72</v>
      </c>
      <c r="B37" s="126">
        <v>111</v>
      </c>
      <c r="C37" s="126">
        <v>0</v>
      </c>
      <c r="D37" s="9">
        <f aca="true" t="shared" si="2" ref="D37:D47">SUM(B37:C37)</f>
        <v>111</v>
      </c>
    </row>
    <row r="38" spans="1:4" ht="15.75" customHeight="1">
      <c r="A38" s="10" t="s">
        <v>73</v>
      </c>
      <c r="B38" s="126"/>
      <c r="C38" s="126">
        <v>249</v>
      </c>
      <c r="D38" s="9">
        <f t="shared" si="2"/>
        <v>249</v>
      </c>
    </row>
    <row r="39" spans="1:4" ht="15.75" customHeight="1">
      <c r="A39" s="10" t="s">
        <v>75</v>
      </c>
      <c r="B39" s="126">
        <v>20968</v>
      </c>
      <c r="C39" s="126">
        <v>5072</v>
      </c>
      <c r="D39" s="9">
        <f t="shared" si="2"/>
        <v>26040</v>
      </c>
    </row>
    <row r="40" spans="1:4" ht="15.75" customHeight="1">
      <c r="A40" s="10" t="s">
        <v>74</v>
      </c>
      <c r="B40" s="126">
        <v>19281</v>
      </c>
      <c r="C40" s="126">
        <v>448</v>
      </c>
      <c r="D40" s="9">
        <f t="shared" si="2"/>
        <v>19729</v>
      </c>
    </row>
    <row r="41" spans="1:4" ht="15.75" customHeight="1">
      <c r="A41" s="10" t="s">
        <v>76</v>
      </c>
      <c r="B41" s="126">
        <v>29132</v>
      </c>
      <c r="C41" s="126">
        <v>33741</v>
      </c>
      <c r="D41" s="9">
        <f t="shared" si="2"/>
        <v>62873</v>
      </c>
    </row>
    <row r="42" spans="1:4" ht="15.75" customHeight="1">
      <c r="A42" s="10" t="s">
        <v>77</v>
      </c>
      <c r="B42" s="126">
        <v>-615</v>
      </c>
      <c r="C42" s="126">
        <v>-691</v>
      </c>
      <c r="D42" s="9">
        <f>SUM(B42:C42)</f>
        <v>-1306</v>
      </c>
    </row>
    <row r="43" spans="1:4" ht="15.75" customHeight="1">
      <c r="A43" s="10" t="s">
        <v>78</v>
      </c>
      <c r="B43" s="126">
        <v>0</v>
      </c>
      <c r="C43" s="126">
        <v>0</v>
      </c>
      <c r="D43" s="9">
        <f t="shared" si="2"/>
        <v>0</v>
      </c>
    </row>
    <row r="44" spans="1:4" ht="15.75" customHeight="1">
      <c r="A44" s="10" t="s">
        <v>109</v>
      </c>
      <c r="B44" s="126">
        <v>39312</v>
      </c>
      <c r="C44" s="126">
        <v>11253</v>
      </c>
      <c r="D44" s="9">
        <f t="shared" si="2"/>
        <v>50565</v>
      </c>
    </row>
    <row r="45" spans="1:4" ht="15.75" customHeight="1">
      <c r="A45" s="10" t="s">
        <v>110</v>
      </c>
      <c r="B45" s="126">
        <v>13158</v>
      </c>
      <c r="C45" s="126">
        <v>2362</v>
      </c>
      <c r="D45" s="9">
        <f t="shared" si="2"/>
        <v>15520</v>
      </c>
    </row>
    <row r="46" spans="1:4" ht="15.75" customHeight="1">
      <c r="A46" s="10" t="s">
        <v>80</v>
      </c>
      <c r="B46" s="135">
        <v>1</v>
      </c>
      <c r="C46" s="126">
        <v>0</v>
      </c>
      <c r="D46" s="9">
        <f t="shared" si="2"/>
        <v>1</v>
      </c>
    </row>
    <row r="47" spans="1:4" ht="15.75" customHeight="1" thickBot="1">
      <c r="A47" s="28" t="s">
        <v>81</v>
      </c>
      <c r="B47" s="219">
        <v>11655</v>
      </c>
      <c r="C47" s="219">
        <v>11024</v>
      </c>
      <c r="D47" s="30">
        <f t="shared" si="2"/>
        <v>22679</v>
      </c>
    </row>
    <row r="48" spans="1:4" ht="15.75" customHeight="1" thickBot="1">
      <c r="A48" s="58" t="s">
        <v>82</v>
      </c>
      <c r="B48" s="215">
        <f>SUM(B35:B47)</f>
        <v>461711</v>
      </c>
      <c r="C48" s="215">
        <f>SUM(C35:C47)</f>
        <v>338768</v>
      </c>
      <c r="D48" s="60">
        <f>SUM(B48:C48)</f>
        <v>800479</v>
      </c>
    </row>
    <row r="49" spans="1:4" ht="15.75" customHeight="1">
      <c r="A49" s="69"/>
      <c r="B49" s="216"/>
      <c r="C49" s="216"/>
      <c r="D49" s="63"/>
    </row>
    <row r="50" spans="1:4" ht="15.75" customHeight="1">
      <c r="A50" s="7" t="s">
        <v>26</v>
      </c>
      <c r="B50" s="126"/>
      <c r="C50" s="126"/>
      <c r="D50" s="9"/>
    </row>
    <row r="51" spans="1:6" ht="15.75" customHeight="1">
      <c r="A51" s="10" t="s">
        <v>27</v>
      </c>
      <c r="B51" s="176">
        <v>15661</v>
      </c>
      <c r="C51" s="180">
        <v>11273</v>
      </c>
      <c r="D51" s="9">
        <f>SUM(B51:C51)</f>
        <v>26934</v>
      </c>
      <c r="F51" s="207"/>
    </row>
    <row r="52" spans="1:4" ht="15.75" customHeight="1">
      <c r="A52" s="10" t="s">
        <v>28</v>
      </c>
      <c r="B52" s="176">
        <v>2517720</v>
      </c>
      <c r="C52" s="180">
        <v>1227305</v>
      </c>
      <c r="D52" s="9">
        <f>SUM(B52:C52)</f>
        <v>3745025</v>
      </c>
    </row>
    <row r="53" spans="1:4" ht="15.75" customHeight="1">
      <c r="A53" s="10" t="s">
        <v>29</v>
      </c>
      <c r="B53" s="126">
        <v>5618</v>
      </c>
      <c r="C53" s="126">
        <v>957</v>
      </c>
      <c r="D53" s="9">
        <f>SUM(B53:C53)</f>
        <v>6575</v>
      </c>
    </row>
    <row r="54" spans="1:4" ht="15.75" customHeight="1" thickBot="1">
      <c r="A54" s="28" t="s">
        <v>30</v>
      </c>
      <c r="B54" s="126">
        <v>0</v>
      </c>
      <c r="C54" s="126">
        <v>0</v>
      </c>
      <c r="D54" s="30">
        <f>SUM(B54:C54)</f>
        <v>0</v>
      </c>
    </row>
    <row r="55" spans="1:4" ht="15.75" customHeight="1" thickBot="1">
      <c r="A55" s="58" t="s">
        <v>31</v>
      </c>
      <c r="B55" s="215">
        <f>SUM(B51:B54)</f>
        <v>2538999</v>
      </c>
      <c r="C55" s="215">
        <f>SUM(C51:C54)</f>
        <v>1239535</v>
      </c>
      <c r="D55" s="60">
        <f>SUM(B55:C55)</f>
        <v>3778534</v>
      </c>
    </row>
    <row r="56" spans="1:4" ht="15.75" customHeight="1" thickBot="1">
      <c r="A56" s="69"/>
      <c r="B56" s="216"/>
      <c r="C56" s="216"/>
      <c r="D56" s="63"/>
    </row>
    <row r="57" spans="1:4" ht="15.75" customHeight="1" thickBot="1">
      <c r="A57" s="16" t="s">
        <v>32</v>
      </c>
      <c r="B57" s="129">
        <f>B30+B32+B48+B55</f>
        <v>19577483</v>
      </c>
      <c r="C57" s="129">
        <f>C30+C32+C48+C55</f>
        <v>4418031</v>
      </c>
      <c r="D57" s="64">
        <f>SUM(B57:C57)</f>
        <v>23995514</v>
      </c>
    </row>
  </sheetData>
  <mergeCells count="2">
    <mergeCell ref="A1:D1"/>
    <mergeCell ref="A2:D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7" sqref="F7"/>
    </sheetView>
  </sheetViews>
  <sheetFormatPr defaultColWidth="9.140625" defaultRowHeight="12.75"/>
  <cols>
    <col min="1" max="1" width="53.28125" style="0" customWidth="1"/>
    <col min="2" max="3" width="18.00390625" style="178" customWidth="1"/>
    <col min="4" max="4" width="18.00390625" style="18" customWidth="1"/>
  </cols>
  <sheetData>
    <row r="1" spans="1:4" ht="18">
      <c r="A1" s="229" t="s">
        <v>180</v>
      </c>
      <c r="B1" s="229"/>
      <c r="C1" s="229"/>
      <c r="D1" s="229"/>
    </row>
    <row r="2" spans="1:4" ht="12.75">
      <c r="A2" s="228" t="s">
        <v>176</v>
      </c>
      <c r="B2" s="228"/>
      <c r="C2" s="228"/>
      <c r="D2" s="228"/>
    </row>
    <row r="3" ht="13.5" thickBot="1"/>
    <row r="4" spans="1:4" ht="15.75" customHeight="1">
      <c r="A4" s="1" t="s">
        <v>111</v>
      </c>
      <c r="B4" s="2" t="s">
        <v>58</v>
      </c>
      <c r="C4" s="2" t="s">
        <v>59</v>
      </c>
      <c r="D4" s="56" t="s">
        <v>104</v>
      </c>
    </row>
    <row r="5" spans="1:4" ht="15.75" customHeight="1" thickBot="1">
      <c r="A5" s="26"/>
      <c r="B5" s="200"/>
      <c r="C5" s="200"/>
      <c r="D5" s="57" t="s">
        <v>105</v>
      </c>
    </row>
    <row r="6" spans="1:4" ht="15.75" customHeight="1">
      <c r="A6" s="10"/>
      <c r="B6" s="176"/>
      <c r="C6" s="176"/>
      <c r="D6" s="9"/>
    </row>
    <row r="7" spans="1:4" ht="15.75" customHeight="1">
      <c r="A7" s="7" t="s">
        <v>34</v>
      </c>
      <c r="B7" s="176"/>
      <c r="C7" s="176"/>
      <c r="D7" s="9"/>
    </row>
    <row r="8" spans="1:4" ht="15.75" customHeight="1">
      <c r="A8" s="10" t="s">
        <v>35</v>
      </c>
      <c r="B8" s="176">
        <v>16357623</v>
      </c>
      <c r="C8" s="176">
        <f>2788851</f>
        <v>2788851</v>
      </c>
      <c r="D8" s="9">
        <f>SUM(B8:C8)</f>
        <v>19146474</v>
      </c>
    </row>
    <row r="9" spans="1:4" ht="15.75" customHeight="1">
      <c r="A9" s="10" t="s">
        <v>36</v>
      </c>
      <c r="B9" s="176">
        <v>135011</v>
      </c>
      <c r="C9" s="176">
        <v>21160</v>
      </c>
      <c r="D9" s="9">
        <f aca="true" t="shared" si="0" ref="D9:D40">SUM(B9:C9)</f>
        <v>156171</v>
      </c>
    </row>
    <row r="10" spans="1:4" ht="15.75" customHeight="1">
      <c r="A10" s="28" t="s">
        <v>37</v>
      </c>
      <c r="B10" s="176">
        <v>0</v>
      </c>
      <c r="C10" s="176">
        <v>0</v>
      </c>
      <c r="D10" s="30">
        <f t="shared" si="0"/>
        <v>0</v>
      </c>
    </row>
    <row r="11" spans="1:4" ht="15.75" customHeight="1" thickBot="1">
      <c r="A11" s="10" t="s">
        <v>38</v>
      </c>
      <c r="B11" s="176">
        <v>0</v>
      </c>
      <c r="C11" s="176">
        <v>0</v>
      </c>
      <c r="D11" s="30">
        <f>SUM(B11:C11)</f>
        <v>0</v>
      </c>
    </row>
    <row r="12" spans="1:4" ht="15.75" customHeight="1" thickBot="1">
      <c r="A12" s="58" t="s">
        <v>9</v>
      </c>
      <c r="B12" s="59">
        <f>SUM(B8:B11)</f>
        <v>16492634</v>
      </c>
      <c r="C12" s="59">
        <f>SUM(C8:C11)</f>
        <v>2810011</v>
      </c>
      <c r="D12" s="59">
        <f>SUM(B12:C12)</f>
        <v>19302645</v>
      </c>
    </row>
    <row r="13" spans="1:4" ht="15.75" customHeight="1">
      <c r="A13" s="61"/>
      <c r="B13" s="186"/>
      <c r="C13" s="186"/>
      <c r="D13" s="71" t="s">
        <v>0</v>
      </c>
    </row>
    <row r="14" spans="1:4" ht="15.75" customHeight="1">
      <c r="A14" s="7" t="s">
        <v>40</v>
      </c>
      <c r="B14" s="176"/>
      <c r="C14" s="176"/>
      <c r="D14" s="9" t="s">
        <v>0</v>
      </c>
    </row>
    <row r="15" spans="1:4" ht="15.75" customHeight="1">
      <c r="A15" s="10" t="s">
        <v>41</v>
      </c>
      <c r="B15" s="176">
        <v>95233</v>
      </c>
      <c r="C15" s="176">
        <v>74330</v>
      </c>
      <c r="D15" s="9">
        <f t="shared" si="0"/>
        <v>169563</v>
      </c>
    </row>
    <row r="16" spans="1:4" ht="15.75" customHeight="1">
      <c r="A16" s="10" t="s">
        <v>42</v>
      </c>
      <c r="B16" s="176">
        <v>86766</v>
      </c>
      <c r="C16" s="176">
        <v>64878</v>
      </c>
      <c r="D16" s="9">
        <f t="shared" si="0"/>
        <v>151644</v>
      </c>
    </row>
    <row r="17" spans="1:4" ht="15.75" customHeight="1">
      <c r="A17" s="10" t="s">
        <v>43</v>
      </c>
      <c r="B17" s="176">
        <v>239139</v>
      </c>
      <c r="C17" s="176">
        <v>167923</v>
      </c>
      <c r="D17" s="9">
        <f t="shared" si="0"/>
        <v>407062</v>
      </c>
    </row>
    <row r="18" spans="1:4" ht="15.75" customHeight="1">
      <c r="A18" s="10" t="s">
        <v>44</v>
      </c>
      <c r="B18" s="176">
        <v>936655</v>
      </c>
      <c r="C18" s="176">
        <v>219426</v>
      </c>
      <c r="D18" s="9">
        <f t="shared" si="0"/>
        <v>1156081</v>
      </c>
    </row>
    <row r="19" spans="1:4" ht="15.75" customHeight="1">
      <c r="A19" s="10" t="s">
        <v>45</v>
      </c>
      <c r="B19" s="176">
        <v>0</v>
      </c>
      <c r="C19" s="176">
        <v>0</v>
      </c>
      <c r="D19" s="9">
        <f t="shared" si="0"/>
        <v>0</v>
      </c>
    </row>
    <row r="20" spans="1:4" ht="15.75" customHeight="1" thickBot="1">
      <c r="A20" s="28" t="s">
        <v>46</v>
      </c>
      <c r="B20" s="176">
        <v>0</v>
      </c>
      <c r="C20" s="176">
        <v>158</v>
      </c>
      <c r="D20" s="30">
        <f t="shared" si="0"/>
        <v>158</v>
      </c>
    </row>
    <row r="21" spans="1:4" ht="15.75" customHeight="1" thickBot="1">
      <c r="A21" s="58" t="s">
        <v>9</v>
      </c>
      <c r="B21" s="59">
        <f>SUM(B15:B20)</f>
        <v>1357793</v>
      </c>
      <c r="C21" s="59">
        <f>SUM(C15:C20)</f>
        <v>526715</v>
      </c>
      <c r="D21" s="60">
        <f t="shared" si="0"/>
        <v>1884508</v>
      </c>
    </row>
    <row r="22" spans="1:4" ht="15.75" customHeight="1">
      <c r="A22" s="61"/>
      <c r="B22" s="186"/>
      <c r="C22" s="186"/>
      <c r="D22" s="71" t="s">
        <v>0</v>
      </c>
    </row>
    <row r="23" spans="1:4" ht="15.75" customHeight="1">
      <c r="A23" s="7" t="s">
        <v>49</v>
      </c>
      <c r="B23" s="176"/>
      <c r="C23" s="176"/>
      <c r="D23" s="9" t="s">
        <v>0</v>
      </c>
    </row>
    <row r="24" spans="1:4" ht="15.75" customHeight="1">
      <c r="A24" s="10" t="s">
        <v>85</v>
      </c>
      <c r="B24" s="176">
        <v>222094</v>
      </c>
      <c r="C24" s="176">
        <v>143995</v>
      </c>
      <c r="D24" s="9">
        <f t="shared" si="0"/>
        <v>366089</v>
      </c>
    </row>
    <row r="25" spans="1:4" ht="15.75" customHeight="1">
      <c r="A25" s="10" t="s">
        <v>87</v>
      </c>
      <c r="B25" s="176">
        <v>0</v>
      </c>
      <c r="C25" s="176">
        <v>0</v>
      </c>
      <c r="D25" s="9">
        <f t="shared" si="0"/>
        <v>0</v>
      </c>
    </row>
    <row r="26" spans="1:4" ht="15.75" customHeight="1">
      <c r="A26" s="10" t="s">
        <v>112</v>
      </c>
      <c r="B26" s="176">
        <v>560774</v>
      </c>
      <c r="C26" s="176">
        <v>431742</v>
      </c>
      <c r="D26" s="9">
        <f t="shared" si="0"/>
        <v>992516</v>
      </c>
    </row>
    <row r="27" spans="1:4" ht="15.75" customHeight="1">
      <c r="A27" s="10" t="s">
        <v>90</v>
      </c>
      <c r="B27" s="176">
        <v>68486</v>
      </c>
      <c r="C27" s="176">
        <v>39428</v>
      </c>
      <c r="D27" s="9">
        <f t="shared" si="0"/>
        <v>107914</v>
      </c>
    </row>
    <row r="28" spans="1:4" ht="15.75" customHeight="1">
      <c r="A28" s="10" t="s">
        <v>91</v>
      </c>
      <c r="B28" s="176">
        <v>69551</v>
      </c>
      <c r="C28" s="176">
        <v>48562</v>
      </c>
      <c r="D28" s="9">
        <f t="shared" si="0"/>
        <v>118113</v>
      </c>
    </row>
    <row r="29" spans="1:4" ht="15.75" customHeight="1">
      <c r="A29" s="10" t="s">
        <v>92</v>
      </c>
      <c r="B29" s="176">
        <v>150398</v>
      </c>
      <c r="C29" s="176">
        <v>113729</v>
      </c>
      <c r="D29" s="9">
        <f t="shared" si="0"/>
        <v>264127</v>
      </c>
    </row>
    <row r="30" spans="1:4" ht="15.75" customHeight="1">
      <c r="A30" s="10" t="s">
        <v>93</v>
      </c>
      <c r="B30" s="176">
        <v>0</v>
      </c>
      <c r="C30" s="176">
        <v>188</v>
      </c>
      <c r="D30" s="9">
        <f t="shared" si="0"/>
        <v>188</v>
      </c>
    </row>
    <row r="31" spans="1:4" ht="15.75" customHeight="1">
      <c r="A31" s="10" t="s">
        <v>94</v>
      </c>
      <c r="B31" s="176">
        <v>0</v>
      </c>
      <c r="C31" s="176">
        <v>46000</v>
      </c>
      <c r="D31" s="9">
        <f t="shared" si="0"/>
        <v>46000</v>
      </c>
    </row>
    <row r="32" spans="1:4" ht="15.75" customHeight="1">
      <c r="A32" s="10" t="s">
        <v>95</v>
      </c>
      <c r="B32" s="176">
        <v>0</v>
      </c>
      <c r="C32" s="176">
        <v>0</v>
      </c>
      <c r="D32" s="9">
        <f t="shared" si="0"/>
        <v>0</v>
      </c>
    </row>
    <row r="33" spans="1:4" ht="15.75" customHeight="1">
      <c r="A33" s="10" t="s">
        <v>96</v>
      </c>
      <c r="B33" s="176">
        <v>0</v>
      </c>
      <c r="C33" s="176">
        <v>0</v>
      </c>
      <c r="D33" s="9">
        <f t="shared" si="0"/>
        <v>0</v>
      </c>
    </row>
    <row r="34" spans="1:4" ht="15.75" customHeight="1">
      <c r="A34" s="10" t="s">
        <v>98</v>
      </c>
      <c r="B34" s="176">
        <v>45615</v>
      </c>
      <c r="C34" s="176">
        <v>76</v>
      </c>
      <c r="D34" s="9">
        <f t="shared" si="0"/>
        <v>45691</v>
      </c>
    </row>
    <row r="35" spans="1:4" ht="15.75" customHeight="1">
      <c r="A35" s="10" t="s">
        <v>99</v>
      </c>
      <c r="B35" s="176">
        <v>0</v>
      </c>
      <c r="C35" s="176">
        <v>490</v>
      </c>
      <c r="D35" s="9">
        <f t="shared" si="0"/>
        <v>490</v>
      </c>
    </row>
    <row r="36" spans="1:4" ht="15.75" customHeight="1">
      <c r="A36" s="10" t="s">
        <v>113</v>
      </c>
      <c r="B36" s="206">
        <v>16980</v>
      </c>
      <c r="C36" s="206">
        <v>5552</v>
      </c>
      <c r="D36" s="9">
        <f t="shared" si="0"/>
        <v>22532</v>
      </c>
    </row>
    <row r="37" spans="1:7" ht="15.75" customHeight="1">
      <c r="A37" s="10" t="s">
        <v>114</v>
      </c>
      <c r="B37" s="206">
        <v>319749</v>
      </c>
      <c r="C37" s="206">
        <v>41936</v>
      </c>
      <c r="D37" s="9">
        <f t="shared" si="0"/>
        <v>361685</v>
      </c>
      <c r="G37" s="18"/>
    </row>
    <row r="38" spans="1:4" ht="15.75" customHeight="1">
      <c r="A38" s="10" t="s">
        <v>101</v>
      </c>
      <c r="B38" s="176">
        <v>2</v>
      </c>
      <c r="C38" s="176">
        <v>0</v>
      </c>
      <c r="D38" s="9">
        <f t="shared" si="0"/>
        <v>2</v>
      </c>
    </row>
    <row r="39" spans="1:4" ht="15.75" customHeight="1" thickBot="1">
      <c r="A39" s="28" t="s">
        <v>102</v>
      </c>
      <c r="B39" s="187">
        <v>158555</v>
      </c>
      <c r="C39" s="187">
        <v>182461</v>
      </c>
      <c r="D39" s="30">
        <f t="shared" si="0"/>
        <v>341016</v>
      </c>
    </row>
    <row r="40" spans="1:4" ht="15.75" customHeight="1" thickBot="1">
      <c r="A40" s="58" t="s">
        <v>103</v>
      </c>
      <c r="B40" s="59">
        <f>SUM(B24:B39)</f>
        <v>1612204</v>
      </c>
      <c r="C40" s="59">
        <f>SUM(C24:C39)</f>
        <v>1054159</v>
      </c>
      <c r="D40" s="60">
        <f t="shared" si="0"/>
        <v>2666363</v>
      </c>
    </row>
    <row r="41" spans="1:4" ht="15.75" customHeight="1" thickBot="1">
      <c r="A41" s="65"/>
      <c r="B41" s="201"/>
      <c r="C41" s="201"/>
      <c r="D41" s="67" t="s">
        <v>0</v>
      </c>
    </row>
    <row r="42" spans="1:4" ht="15.75" customHeight="1" thickBot="1">
      <c r="A42" s="58" t="s">
        <v>115</v>
      </c>
      <c r="B42" s="59">
        <v>0</v>
      </c>
      <c r="C42" s="59">
        <v>0</v>
      </c>
      <c r="D42" s="60">
        <f aca="true" t="shared" si="1" ref="D42:D52">SUM(B42:C42)</f>
        <v>0</v>
      </c>
    </row>
    <row r="43" spans="1:4" ht="15.75" customHeight="1">
      <c r="A43" s="61"/>
      <c r="B43" s="186"/>
      <c r="C43" s="186"/>
      <c r="D43" s="71" t="s">
        <v>0</v>
      </c>
    </row>
    <row r="44" spans="1:4" ht="15.75" customHeight="1">
      <c r="A44" s="7" t="s">
        <v>50</v>
      </c>
      <c r="B44" s="176"/>
      <c r="C44" s="176"/>
      <c r="D44" s="9" t="s">
        <v>0</v>
      </c>
    </row>
    <row r="45" spans="1:4" ht="15.75" customHeight="1">
      <c r="A45" s="19" t="s">
        <v>51</v>
      </c>
      <c r="B45" s="176">
        <v>117810</v>
      </c>
      <c r="C45" s="176">
        <v>57914</v>
      </c>
      <c r="D45" s="9">
        <f t="shared" si="1"/>
        <v>175724</v>
      </c>
    </row>
    <row r="46" spans="1:4" ht="15.75" customHeight="1">
      <c r="A46" s="19" t="s">
        <v>52</v>
      </c>
      <c r="B46" s="176">
        <v>-2958</v>
      </c>
      <c r="C46" s="176">
        <v>-30768</v>
      </c>
      <c r="D46" s="9">
        <f t="shared" si="1"/>
        <v>-33726</v>
      </c>
    </row>
    <row r="47" spans="1:4" ht="15.75" customHeight="1">
      <c r="A47" s="19" t="s">
        <v>171</v>
      </c>
      <c r="B47" s="176">
        <v>0</v>
      </c>
      <c r="C47" s="176">
        <v>0</v>
      </c>
      <c r="D47" s="9">
        <f t="shared" si="1"/>
        <v>0</v>
      </c>
    </row>
    <row r="48" spans="1:4" ht="15.75" customHeight="1">
      <c r="A48" s="19" t="s">
        <v>170</v>
      </c>
      <c r="B48" s="176">
        <v>0</v>
      </c>
      <c r="C48" s="176">
        <v>0</v>
      </c>
      <c r="D48" s="9">
        <f t="shared" si="1"/>
        <v>0</v>
      </c>
    </row>
    <row r="49" spans="1:4" ht="15.75" customHeight="1" thickBot="1">
      <c r="A49" s="72" t="s">
        <v>169</v>
      </c>
      <c r="B49" s="176">
        <v>0</v>
      </c>
      <c r="C49" s="176">
        <v>0</v>
      </c>
      <c r="D49" s="30">
        <f t="shared" si="1"/>
        <v>0</v>
      </c>
    </row>
    <row r="50" spans="1:4" ht="15.75" customHeight="1" thickBot="1">
      <c r="A50" s="58" t="s">
        <v>9</v>
      </c>
      <c r="B50" s="59">
        <f>SUM(B45:B49)</f>
        <v>114852</v>
      </c>
      <c r="C50" s="59">
        <f>SUM(C45:C49)</f>
        <v>27146</v>
      </c>
      <c r="D50" s="60">
        <f t="shared" si="1"/>
        <v>141998</v>
      </c>
    </row>
    <row r="51" spans="1:4" ht="15.75" customHeight="1">
      <c r="A51" s="20"/>
      <c r="B51" s="177"/>
      <c r="C51" s="177"/>
      <c r="D51" s="22" t="s">
        <v>0</v>
      </c>
    </row>
    <row r="52" spans="1:4" ht="15.75" customHeight="1" thickBot="1">
      <c r="A52" s="23" t="s">
        <v>61</v>
      </c>
      <c r="B52" s="24">
        <f>B12+B21+B40+B42+B50</f>
        <v>19577483</v>
      </c>
      <c r="C52" s="24">
        <f>C12+C21+C40+C42+C50</f>
        <v>4418031</v>
      </c>
      <c r="D52" s="25">
        <f t="shared" si="1"/>
        <v>23995514</v>
      </c>
    </row>
  </sheetData>
  <mergeCells count="2">
    <mergeCell ref="A1:D1"/>
    <mergeCell ref="A2:D2"/>
  </mergeCells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5"/>
  <sheetViews>
    <sheetView workbookViewId="0" topLeftCell="A12">
      <selection activeCell="F8" sqref="F8"/>
    </sheetView>
  </sheetViews>
  <sheetFormatPr defaultColWidth="9.140625" defaultRowHeight="12.75"/>
  <cols>
    <col min="1" max="1" width="54.57421875" style="0" bestFit="1" customWidth="1"/>
    <col min="2" max="4" width="18.00390625" style="18" customWidth="1"/>
    <col min="5" max="5" width="11.57421875" style="0" bestFit="1" customWidth="1"/>
  </cols>
  <sheetData>
    <row r="2" spans="1:4" ht="20.25">
      <c r="A2" s="233" t="s">
        <v>180</v>
      </c>
      <c r="B2" s="233"/>
      <c r="C2" s="233"/>
      <c r="D2" s="233"/>
    </row>
    <row r="4" ht="13.5" thickBot="1"/>
    <row r="5" spans="1:4" ht="15.75" customHeight="1">
      <c r="A5" s="1" t="s">
        <v>4</v>
      </c>
      <c r="B5" s="2" t="s">
        <v>58</v>
      </c>
      <c r="C5" s="2" t="s">
        <v>59</v>
      </c>
      <c r="D5" s="56" t="s">
        <v>104</v>
      </c>
    </row>
    <row r="6" spans="1:4" ht="15.75" customHeight="1" thickBot="1">
      <c r="A6" s="26"/>
      <c r="B6" s="27"/>
      <c r="C6" s="27"/>
      <c r="D6" s="57" t="s">
        <v>105</v>
      </c>
    </row>
    <row r="7" spans="1:4" ht="15.75" customHeight="1">
      <c r="A7" s="7" t="s">
        <v>5</v>
      </c>
      <c r="B7" s="8"/>
      <c r="C7" s="8"/>
      <c r="D7" s="9"/>
    </row>
    <row r="8" spans="1:4" ht="15.75" customHeight="1">
      <c r="A8" s="10" t="s">
        <v>6</v>
      </c>
      <c r="B8" s="8">
        <f>'PO A 2009'!B7</f>
        <v>268665</v>
      </c>
      <c r="C8" s="8">
        <f>'PO A 2009'!C7</f>
        <v>60545</v>
      </c>
      <c r="D8" s="9">
        <f>SUM(B8:C8)</f>
        <v>329210</v>
      </c>
    </row>
    <row r="9" spans="1:4" ht="15.75" customHeight="1">
      <c r="A9" s="10" t="s">
        <v>7</v>
      </c>
      <c r="B9" s="8">
        <f>'PO A 2009'!B8</f>
        <v>11220</v>
      </c>
      <c r="C9" s="8">
        <f>'PO A 2009'!C8</f>
        <v>0</v>
      </c>
      <c r="D9" s="9">
        <f>SUM(B9:C9)</f>
        <v>11220</v>
      </c>
    </row>
    <row r="10" spans="1:4" ht="15.75" customHeight="1" thickBot="1">
      <c r="A10" s="28" t="s">
        <v>8</v>
      </c>
      <c r="B10" s="8">
        <f>'PO A 2009'!B9</f>
        <v>357</v>
      </c>
      <c r="C10" s="8">
        <f>'PO A 2009'!C9</f>
        <v>0</v>
      </c>
      <c r="D10" s="30">
        <f>SUM(B10:C10)</f>
        <v>357</v>
      </c>
    </row>
    <row r="11" spans="1:4" ht="15.75" customHeight="1" thickBot="1">
      <c r="A11" s="58" t="s">
        <v>9</v>
      </c>
      <c r="B11" s="59">
        <f>SUM(B7:B10)</f>
        <v>280242</v>
      </c>
      <c r="C11" s="59">
        <f>SUM(C7:C10)</f>
        <v>60545</v>
      </c>
      <c r="D11" s="60">
        <f>SUM(B11:C11)</f>
        <v>340787</v>
      </c>
    </row>
    <row r="12" spans="1:4" ht="15.75" customHeight="1">
      <c r="A12" s="61" t="s">
        <v>106</v>
      </c>
      <c r="B12" s="62">
        <f>'PO A 2009'!B11</f>
        <v>-212089</v>
      </c>
      <c r="C12" s="62">
        <f>'PO A 2009'!C11</f>
        <v>-56939</v>
      </c>
      <c r="D12" s="63">
        <f>SUM(B12:C12)</f>
        <v>-269028</v>
      </c>
    </row>
    <row r="13" spans="1:4" ht="15.75" customHeight="1">
      <c r="A13" s="61"/>
      <c r="B13" s="62"/>
      <c r="C13" s="62"/>
      <c r="D13" s="63"/>
    </row>
    <row r="14" spans="1:4" ht="15.75" customHeight="1">
      <c r="A14" s="7" t="s">
        <v>10</v>
      </c>
      <c r="B14" s="8"/>
      <c r="C14" s="8"/>
      <c r="D14" s="9"/>
    </row>
    <row r="15" spans="1:4" ht="15.75" customHeight="1">
      <c r="A15" s="10" t="s">
        <v>11</v>
      </c>
      <c r="B15" s="8">
        <f>'PO A 2009'!B14</f>
        <v>16079651</v>
      </c>
      <c r="C15" s="8">
        <f>'PO A 2009'!C14</f>
        <v>2245356</v>
      </c>
      <c r="D15" s="9">
        <f aca="true" t="shared" si="0" ref="D15:D22">SUM(B15:C15)</f>
        <v>18325007</v>
      </c>
    </row>
    <row r="16" spans="1:4" ht="15.75" customHeight="1">
      <c r="A16" s="10" t="s">
        <v>12</v>
      </c>
      <c r="B16" s="8">
        <f>'PO A 2009'!B15</f>
        <v>5976171</v>
      </c>
      <c r="C16" s="8">
        <f>'PO A 2009'!C15</f>
        <v>3180449</v>
      </c>
      <c r="D16" s="9">
        <f t="shared" si="0"/>
        <v>9156620</v>
      </c>
    </row>
    <row r="17" spans="1:4" ht="15.75" customHeight="1">
      <c r="A17" s="10" t="s">
        <v>13</v>
      </c>
      <c r="B17" s="8">
        <f>'PO A 2009'!B16</f>
        <v>2531813</v>
      </c>
      <c r="C17" s="8">
        <f>'PO A 2009'!C16</f>
        <v>459932</v>
      </c>
      <c r="D17" s="9">
        <f>SUM(B17:C17)</f>
        <v>2991745</v>
      </c>
    </row>
    <row r="18" spans="1:4" ht="15.75" customHeight="1">
      <c r="A18" s="10" t="s">
        <v>14</v>
      </c>
      <c r="B18" s="8">
        <f>'PO A 2009'!B17</f>
        <v>14875</v>
      </c>
      <c r="C18" s="8">
        <f>'PO A 2009'!C17</f>
        <v>5292</v>
      </c>
      <c r="D18" s="9">
        <f>SUM(B18:C18)</f>
        <v>20167</v>
      </c>
    </row>
    <row r="19" spans="1:4" ht="15.75" customHeight="1">
      <c r="A19" s="10" t="s">
        <v>15</v>
      </c>
      <c r="B19" s="8">
        <f>'PO A 2009'!B18</f>
        <v>718714</v>
      </c>
      <c r="C19" s="8">
        <f>'PO A 2009'!C18</f>
        <v>48557</v>
      </c>
      <c r="D19" s="9">
        <f t="shared" si="0"/>
        <v>767271</v>
      </c>
    </row>
    <row r="20" spans="1:4" ht="15.75" customHeight="1" thickBot="1">
      <c r="A20" s="28" t="s">
        <v>16</v>
      </c>
      <c r="B20" s="8">
        <f>'PO A 2009'!B19</f>
        <v>32183</v>
      </c>
      <c r="C20" s="8">
        <f>'PO A 2009'!C19</f>
        <v>0</v>
      </c>
      <c r="D20" s="30">
        <f t="shared" si="0"/>
        <v>32183</v>
      </c>
    </row>
    <row r="21" spans="1:5" ht="15.75" customHeight="1" thickBot="1">
      <c r="A21" s="58" t="s">
        <v>9</v>
      </c>
      <c r="B21" s="59">
        <f>SUM(B15:B20)</f>
        <v>25353407</v>
      </c>
      <c r="C21" s="59">
        <f>SUM(C15:C20)</f>
        <v>5939586</v>
      </c>
      <c r="D21" s="60">
        <f>SUM(D15:D20)</f>
        <v>31292993</v>
      </c>
      <c r="E21" s="18"/>
    </row>
    <row r="22" spans="1:4" ht="15.75" customHeight="1">
      <c r="A22" s="61" t="s">
        <v>107</v>
      </c>
      <c r="B22" s="62">
        <f>'PO A 2009'!B21</f>
        <v>-9017649</v>
      </c>
      <c r="C22" s="62">
        <f>'PO A 2009'!C21</f>
        <v>-3153878</v>
      </c>
      <c r="D22" s="63">
        <f t="shared" si="0"/>
        <v>-12171527</v>
      </c>
    </row>
    <row r="23" spans="1:4" ht="15.75" customHeight="1">
      <c r="A23" s="61"/>
      <c r="B23" s="62"/>
      <c r="C23" s="62"/>
      <c r="D23" s="63"/>
    </row>
    <row r="24" spans="1:4" ht="15.75" customHeight="1">
      <c r="A24" s="7" t="s">
        <v>17</v>
      </c>
      <c r="B24" s="8"/>
      <c r="C24" s="8"/>
      <c r="D24" s="9"/>
    </row>
    <row r="25" spans="1:4" ht="15.75" customHeight="1">
      <c r="A25" s="10" t="s">
        <v>18</v>
      </c>
      <c r="B25" s="8">
        <f>'PO A 2009'!B24</f>
        <v>0</v>
      </c>
      <c r="C25" s="8">
        <f>'PO A 2009'!C24</f>
        <v>0</v>
      </c>
      <c r="D25" s="9">
        <f aca="true" t="shared" si="1" ref="D25:D30">SUM(B25:C25)</f>
        <v>0</v>
      </c>
    </row>
    <row r="26" spans="1:4" ht="15.75" customHeight="1">
      <c r="A26" s="10" t="s">
        <v>19</v>
      </c>
      <c r="B26" s="8">
        <f>'PO A 2009'!B25</f>
        <v>0</v>
      </c>
      <c r="C26" s="8">
        <f>'PO A 2009'!C25</f>
        <v>0</v>
      </c>
      <c r="D26" s="9">
        <f t="shared" si="1"/>
        <v>0</v>
      </c>
    </row>
    <row r="27" spans="1:4" ht="15.75" customHeight="1">
      <c r="A27" s="10" t="s">
        <v>20</v>
      </c>
      <c r="B27" s="8">
        <f>'PO A 2009'!B26</f>
        <v>0</v>
      </c>
      <c r="C27" s="8">
        <f>'PO A 2009'!C26</f>
        <v>0</v>
      </c>
      <c r="D27" s="9">
        <f t="shared" si="1"/>
        <v>0</v>
      </c>
    </row>
    <row r="28" spans="1:4" ht="15.75" customHeight="1">
      <c r="A28" s="10" t="s">
        <v>21</v>
      </c>
      <c r="B28" s="8">
        <f>'PO A 2009'!B27</f>
        <v>0</v>
      </c>
      <c r="C28" s="8">
        <f>'PO A 2009'!C27</f>
        <v>0</v>
      </c>
      <c r="D28" s="9">
        <f t="shared" si="1"/>
        <v>0</v>
      </c>
    </row>
    <row r="29" spans="1:4" ht="15.75" customHeight="1" thickBot="1">
      <c r="A29" s="28" t="s">
        <v>22</v>
      </c>
      <c r="B29" s="8">
        <f>'PO A 2009'!B28</f>
        <v>0</v>
      </c>
      <c r="C29" s="8">
        <f>'PO A 2009'!C28</f>
        <v>55</v>
      </c>
      <c r="D29" s="30">
        <f t="shared" si="1"/>
        <v>55</v>
      </c>
    </row>
    <row r="30" spans="1:4" ht="15.75" customHeight="1" thickBot="1">
      <c r="A30" s="58" t="s">
        <v>9</v>
      </c>
      <c r="B30" s="59">
        <f>SUM(B25:B29)</f>
        <v>0</v>
      </c>
      <c r="C30" s="59">
        <f>SUM(C25:C29)</f>
        <v>55</v>
      </c>
      <c r="D30" s="60">
        <f t="shared" si="1"/>
        <v>55</v>
      </c>
    </row>
    <row r="31" spans="1:4" ht="15.75" customHeight="1" thickBot="1">
      <c r="A31" s="16" t="s">
        <v>23</v>
      </c>
      <c r="B31" s="17">
        <f>B11+B12+B21+B22+B30</f>
        <v>16403911</v>
      </c>
      <c r="C31" s="17">
        <f>C11+C12+C21+C22+C30</f>
        <v>2789369</v>
      </c>
      <c r="D31" s="64">
        <f>D11+D12+D21+D22+D30</f>
        <v>19193280</v>
      </c>
    </row>
    <row r="32" spans="1:4" ht="15.75" customHeight="1" thickBot="1">
      <c r="A32" s="65"/>
      <c r="B32" s="66"/>
      <c r="C32" s="66"/>
      <c r="D32" s="67"/>
    </row>
    <row r="33" spans="1:4" ht="15.75" customHeight="1" thickBot="1">
      <c r="A33" s="16" t="s">
        <v>24</v>
      </c>
      <c r="B33" s="17">
        <f>'PO A 2009'!B32</f>
        <v>172862</v>
      </c>
      <c r="C33" s="17">
        <f>'PO A 2009'!C32</f>
        <v>50359</v>
      </c>
      <c r="D33" s="64">
        <f>SUM(B33:C33)</f>
        <v>223221</v>
      </c>
    </row>
    <row r="34" spans="1:4" ht="15.75" customHeight="1" thickBot="1">
      <c r="A34" s="68"/>
      <c r="B34" s="62"/>
      <c r="C34" s="62"/>
      <c r="D34" s="63"/>
    </row>
    <row r="35" spans="1:4" ht="15.75" customHeight="1" thickBot="1">
      <c r="A35" s="16" t="s">
        <v>116</v>
      </c>
      <c r="B35" s="17">
        <f>'PO A 2009'!B48</f>
        <v>461711</v>
      </c>
      <c r="C35" s="17">
        <f>'PO A 2009'!C48</f>
        <v>338768</v>
      </c>
      <c r="D35" s="64">
        <f>SUM(B35:C35)</f>
        <v>800479</v>
      </c>
    </row>
    <row r="36" spans="1:4" ht="15.75" customHeight="1">
      <c r="A36" s="69"/>
      <c r="B36" s="62"/>
      <c r="C36" s="62"/>
      <c r="D36" s="63"/>
    </row>
    <row r="37" spans="1:4" ht="15.75" customHeight="1">
      <c r="A37" s="7" t="s">
        <v>26</v>
      </c>
      <c r="B37" s="8"/>
      <c r="C37" s="8"/>
      <c r="D37" s="9"/>
    </row>
    <row r="38" spans="1:7" ht="15.75" customHeight="1">
      <c r="A38" s="10" t="s">
        <v>27</v>
      </c>
      <c r="B38" s="8">
        <f>'PO A 2009'!B51</f>
        <v>15661</v>
      </c>
      <c r="C38" s="8">
        <f>'PO A 2009'!C51</f>
        <v>11273</v>
      </c>
      <c r="D38" s="9">
        <f>SUM(B38:C38)</f>
        <v>26934</v>
      </c>
      <c r="G38" s="18"/>
    </row>
    <row r="39" spans="1:4" ht="15.75" customHeight="1">
      <c r="A39" s="10" t="s">
        <v>28</v>
      </c>
      <c r="B39" s="8">
        <f>'PO A 2009'!B52</f>
        <v>2517720</v>
      </c>
      <c r="C39" s="8">
        <f>'PO A 2009'!C52</f>
        <v>1227305</v>
      </c>
      <c r="D39" s="9">
        <f>SUM(B39:C39)</f>
        <v>3745025</v>
      </c>
    </row>
    <row r="40" spans="1:4" ht="15.75" customHeight="1">
      <c r="A40" s="10" t="s">
        <v>29</v>
      </c>
      <c r="B40" s="8">
        <f>'PO A 2009'!B53</f>
        <v>5618</v>
      </c>
      <c r="C40" s="8">
        <f>'PO A 2009'!C53</f>
        <v>957</v>
      </c>
      <c r="D40" s="9">
        <f>SUM(B40:C40)</f>
        <v>6575</v>
      </c>
    </row>
    <row r="41" spans="1:4" ht="15.75" customHeight="1" thickBot="1">
      <c r="A41" s="28" t="s">
        <v>30</v>
      </c>
      <c r="B41" s="8">
        <f>'PO A 2009'!B54</f>
        <v>0</v>
      </c>
      <c r="C41" s="8">
        <f>'PO A 2009'!C54</f>
        <v>0</v>
      </c>
      <c r="D41" s="30">
        <f>SUM(B41:C41)</f>
        <v>0</v>
      </c>
    </row>
    <row r="42" spans="1:4" ht="15.75" customHeight="1" thickBot="1">
      <c r="A42" s="16" t="s">
        <v>31</v>
      </c>
      <c r="B42" s="17">
        <f>SUM(B38:B41)</f>
        <v>2538999</v>
      </c>
      <c r="C42" s="17">
        <f>SUM(C38:C41)</f>
        <v>1239535</v>
      </c>
      <c r="D42" s="64">
        <f>SUM(B42:C42)</f>
        <v>3778534</v>
      </c>
    </row>
    <row r="43" spans="1:8" ht="15.75" customHeight="1" thickBot="1">
      <c r="A43" s="69"/>
      <c r="B43" s="62"/>
      <c r="C43" s="62"/>
      <c r="D43" s="63"/>
      <c r="H43" s="18"/>
    </row>
    <row r="44" spans="1:4" ht="15.75" customHeight="1" thickBot="1">
      <c r="A44" s="16" t="s">
        <v>32</v>
      </c>
      <c r="B44" s="17">
        <f>SUM(B31+B33+B35+B42)</f>
        <v>19577483</v>
      </c>
      <c r="C44" s="17">
        <f>SUM(C31+C33+C35+C42)</f>
        <v>4418031</v>
      </c>
      <c r="D44" s="64">
        <f>SUM(B44:C44)</f>
        <v>23995514</v>
      </c>
    </row>
    <row r="45" spans="1:4" ht="13.5" thickBot="1">
      <c r="A45" s="68"/>
      <c r="B45" s="73"/>
      <c r="C45" s="73"/>
      <c r="D45" s="74"/>
    </row>
    <row r="46" spans="1:4" ht="15">
      <c r="A46" s="1" t="s">
        <v>117</v>
      </c>
      <c r="B46" s="2" t="s">
        <v>58</v>
      </c>
      <c r="C46" s="2" t="s">
        <v>59</v>
      </c>
      <c r="D46" s="56" t="s">
        <v>104</v>
      </c>
    </row>
    <row r="47" spans="1:4" ht="13.5" thickBot="1">
      <c r="A47" s="26"/>
      <c r="B47" s="27"/>
      <c r="C47" s="27"/>
      <c r="D47" s="57" t="s">
        <v>105</v>
      </c>
    </row>
    <row r="48" spans="1:4" ht="12.75">
      <c r="A48" s="10"/>
      <c r="B48" s="8"/>
      <c r="C48" s="8"/>
      <c r="D48" s="9"/>
    </row>
    <row r="49" spans="1:4" ht="12.75">
      <c r="A49" s="7" t="s">
        <v>34</v>
      </c>
      <c r="B49" s="8"/>
      <c r="C49" s="8"/>
      <c r="D49" s="9"/>
    </row>
    <row r="50" spans="1:4" ht="12.75">
      <c r="A50" s="10" t="s">
        <v>35</v>
      </c>
      <c r="B50" s="8">
        <f>'PO P 2009'!B8</f>
        <v>16357623</v>
      </c>
      <c r="C50" s="8">
        <f>'PO P 2009'!C8</f>
        <v>2788851</v>
      </c>
      <c r="D50" s="9">
        <f>SUM(B50:C50)</f>
        <v>19146474</v>
      </c>
    </row>
    <row r="51" spans="1:4" ht="12.75">
      <c r="A51" s="10" t="s">
        <v>36</v>
      </c>
      <c r="B51" s="8">
        <f>'PO P 2009'!B9</f>
        <v>135011</v>
      </c>
      <c r="C51" s="8">
        <f>'PO P 2009'!C9</f>
        <v>21160</v>
      </c>
      <c r="D51" s="9">
        <f aca="true" t="shared" si="2" ref="D51:D63">SUM(B51:C51)</f>
        <v>156171</v>
      </c>
    </row>
    <row r="52" spans="1:4" ht="12.75">
      <c r="A52" s="28" t="s">
        <v>37</v>
      </c>
      <c r="B52" s="8">
        <v>0</v>
      </c>
      <c r="C52" s="8">
        <f>'PO P 2009'!C10</f>
        <v>0</v>
      </c>
      <c r="D52" s="30">
        <f t="shared" si="2"/>
        <v>0</v>
      </c>
    </row>
    <row r="53" spans="1:4" ht="13.5" thickBot="1">
      <c r="A53" s="10" t="s">
        <v>38</v>
      </c>
      <c r="B53" s="8">
        <f>'PO P 2009'!B11</f>
        <v>0</v>
      </c>
      <c r="C53" s="8">
        <f>'PO P 2009'!C11</f>
        <v>0</v>
      </c>
      <c r="D53" s="67">
        <f>SUM(B53:C53)</f>
        <v>0</v>
      </c>
    </row>
    <row r="54" spans="1:4" ht="15.75" customHeight="1" thickBot="1">
      <c r="A54" s="16" t="s">
        <v>39</v>
      </c>
      <c r="B54" s="17">
        <f>SUM(B50:B53)</f>
        <v>16492634</v>
      </c>
      <c r="C54" s="17">
        <f>SUM(C50:C53)</f>
        <v>2810011</v>
      </c>
      <c r="D54" s="17">
        <f>SUM(B54:C54)</f>
        <v>19302645</v>
      </c>
    </row>
    <row r="55" spans="1:4" ht="12.75">
      <c r="A55" s="61"/>
      <c r="B55" s="70"/>
      <c r="C55" s="70"/>
      <c r="D55" s="71"/>
    </row>
    <row r="56" spans="1:4" ht="12.75">
      <c r="A56" s="7" t="s">
        <v>40</v>
      </c>
      <c r="B56" s="8"/>
      <c r="C56" s="8"/>
      <c r="D56" s="9" t="s">
        <v>0</v>
      </c>
    </row>
    <row r="57" spans="1:4" ht="12.75">
      <c r="A57" s="10" t="s">
        <v>41</v>
      </c>
      <c r="B57" s="8">
        <f>'PO P 2009'!B15</f>
        <v>95233</v>
      </c>
      <c r="C57" s="8">
        <f>'PO P 2009'!C15</f>
        <v>74330</v>
      </c>
      <c r="D57" s="9">
        <f t="shared" si="2"/>
        <v>169563</v>
      </c>
    </row>
    <row r="58" spans="1:4" ht="12.75">
      <c r="A58" s="10" t="s">
        <v>42</v>
      </c>
      <c r="B58" s="8">
        <f>'PO P 2009'!B16</f>
        <v>86766</v>
      </c>
      <c r="C58" s="8">
        <f>'PO P 2009'!C16</f>
        <v>64878</v>
      </c>
      <c r="D58" s="9">
        <f t="shared" si="2"/>
        <v>151644</v>
      </c>
    </row>
    <row r="59" spans="1:4" ht="12.75">
      <c r="A59" s="10" t="s">
        <v>43</v>
      </c>
      <c r="B59" s="8">
        <f>'PO P 2009'!B17</f>
        <v>239139</v>
      </c>
      <c r="C59" s="8">
        <f>'PO P 2009'!C17</f>
        <v>167923</v>
      </c>
      <c r="D59" s="9">
        <f t="shared" si="2"/>
        <v>407062</v>
      </c>
    </row>
    <row r="60" spans="1:4" ht="12.75">
      <c r="A60" s="10" t="s">
        <v>44</v>
      </c>
      <c r="B60" s="8">
        <f>'PO P 2009'!B18</f>
        <v>936655</v>
      </c>
      <c r="C60" s="8">
        <f>'PO P 2009'!C18</f>
        <v>219426</v>
      </c>
      <c r="D60" s="9">
        <f t="shared" si="2"/>
        <v>1156081</v>
      </c>
    </row>
    <row r="61" spans="1:4" ht="12.75">
      <c r="A61" s="10" t="s">
        <v>45</v>
      </c>
      <c r="B61" s="8">
        <f>'PO P 2009'!B19</f>
        <v>0</v>
      </c>
      <c r="C61" s="8">
        <f>'PO P 2009'!C19</f>
        <v>0</v>
      </c>
      <c r="D61" s="9">
        <f t="shared" si="2"/>
        <v>0</v>
      </c>
    </row>
    <row r="62" spans="1:4" ht="13.5" thickBot="1">
      <c r="A62" s="28" t="s">
        <v>46</v>
      </c>
      <c r="B62" s="8">
        <f>'PO P 2009'!B20</f>
        <v>0</v>
      </c>
      <c r="C62" s="8">
        <f>'PO P 2009'!C20</f>
        <v>158</v>
      </c>
      <c r="D62" s="30">
        <f t="shared" si="2"/>
        <v>158</v>
      </c>
    </row>
    <row r="63" spans="1:4" ht="15.75" customHeight="1" thickBot="1">
      <c r="A63" s="16" t="s">
        <v>47</v>
      </c>
      <c r="B63" s="17">
        <f>SUM(B57:B62)</f>
        <v>1357793</v>
      </c>
      <c r="C63" s="17">
        <f>SUM(C57:C62)</f>
        <v>526715</v>
      </c>
      <c r="D63" s="64">
        <f t="shared" si="2"/>
        <v>1884508</v>
      </c>
    </row>
    <row r="64" spans="1:4" ht="13.5" thickBot="1">
      <c r="A64" s="61"/>
      <c r="B64" s="70"/>
      <c r="C64" s="70"/>
      <c r="D64" s="71" t="s">
        <v>0</v>
      </c>
    </row>
    <row r="65" spans="1:4" ht="15.75" customHeight="1" thickBot="1">
      <c r="A65" s="16" t="s">
        <v>103</v>
      </c>
      <c r="B65" s="17">
        <f>'PO P 2009'!B40</f>
        <v>1612204</v>
      </c>
      <c r="C65" s="17">
        <f>'PO P 2009'!C40</f>
        <v>1054159</v>
      </c>
      <c r="D65" s="64">
        <f>SUM(B65:C65)</f>
        <v>2666363</v>
      </c>
    </row>
    <row r="66" spans="1:4" ht="12.75">
      <c r="A66" s="65"/>
      <c r="B66" s="66"/>
      <c r="C66" s="66"/>
      <c r="D66" s="67" t="s">
        <v>0</v>
      </c>
    </row>
    <row r="67" spans="1:4" ht="12.75">
      <c r="A67" s="7" t="s">
        <v>50</v>
      </c>
      <c r="B67" s="8"/>
      <c r="C67" s="8"/>
      <c r="D67" s="9" t="s">
        <v>0</v>
      </c>
    </row>
    <row r="68" spans="1:4" ht="12.75">
      <c r="A68" s="19" t="s">
        <v>51</v>
      </c>
      <c r="B68" s="8">
        <f>'PO P 2009'!B45</f>
        <v>117810</v>
      </c>
      <c r="C68" s="8">
        <f>'PO P 2009'!C45</f>
        <v>57914</v>
      </c>
      <c r="D68" s="9">
        <f aca="true" t="shared" si="3" ref="D68:D73">SUM(B68:C68)</f>
        <v>175724</v>
      </c>
    </row>
    <row r="69" spans="1:4" ht="12.75">
      <c r="A69" s="19" t="s">
        <v>52</v>
      </c>
      <c r="B69" s="8">
        <f>'PO P 2009'!B46</f>
        <v>-2958</v>
      </c>
      <c r="C69" s="8">
        <f>'PO P 2009'!C46</f>
        <v>-30768</v>
      </c>
      <c r="D69" s="9">
        <f t="shared" si="3"/>
        <v>-33726</v>
      </c>
    </row>
    <row r="70" spans="1:4" ht="12.75">
      <c r="A70" s="19" t="s">
        <v>171</v>
      </c>
      <c r="B70" s="8">
        <v>0</v>
      </c>
      <c r="C70" s="8">
        <f>'PO P 2009'!C47</f>
        <v>0</v>
      </c>
      <c r="D70" s="9">
        <f t="shared" si="3"/>
        <v>0</v>
      </c>
    </row>
    <row r="71" spans="1:4" ht="12.75">
      <c r="A71" s="19" t="s">
        <v>170</v>
      </c>
      <c r="B71" s="8">
        <v>0</v>
      </c>
      <c r="C71" s="8">
        <f>'PO P 2009'!C48</f>
        <v>0</v>
      </c>
      <c r="D71" s="9">
        <f t="shared" si="3"/>
        <v>0</v>
      </c>
    </row>
    <row r="72" spans="1:4" ht="13.5" thickBot="1">
      <c r="A72" s="72" t="s">
        <v>169</v>
      </c>
      <c r="B72" s="8">
        <v>0</v>
      </c>
      <c r="C72" s="8">
        <f>'PO P 2009'!C49</f>
        <v>0</v>
      </c>
      <c r="D72" s="30">
        <f t="shared" si="3"/>
        <v>0</v>
      </c>
    </row>
    <row r="73" spans="1:4" ht="15.75" customHeight="1" thickBot="1">
      <c r="A73" s="16" t="s">
        <v>9</v>
      </c>
      <c r="B73" s="17">
        <f>SUM(B68:B72)</f>
        <v>114852</v>
      </c>
      <c r="C73" s="17">
        <f>SUM(C68:C72)</f>
        <v>27146</v>
      </c>
      <c r="D73" s="64">
        <f t="shared" si="3"/>
        <v>141998</v>
      </c>
    </row>
    <row r="74" spans="1:4" ht="12.75">
      <c r="A74" s="20"/>
      <c r="B74" s="21"/>
      <c r="C74" s="21"/>
      <c r="D74" s="22" t="s">
        <v>0</v>
      </c>
    </row>
    <row r="75" spans="1:4" ht="15" thickBot="1">
      <c r="A75" s="23" t="s">
        <v>56</v>
      </c>
      <c r="B75" s="24">
        <f>SUM(B54+B63+B65+B73)</f>
        <v>19577483</v>
      </c>
      <c r="C75" s="24">
        <f>SUM(C54+C63+C65+C73)</f>
        <v>4418031</v>
      </c>
      <c r="D75" s="25">
        <f>SUM(B75:C75)</f>
        <v>23995514</v>
      </c>
    </row>
  </sheetData>
  <mergeCells count="1">
    <mergeCell ref="A2:D2"/>
  </mergeCells>
  <printOptions/>
  <pageMargins left="1.1811023622047245" right="0.7874015748031497" top="0.984251968503937" bottom="0.7874015748031497" header="0.5118110236220472" footer="0.5118110236220472"/>
  <pageSetup horizontalDpi="1200" verticalDpi="12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40625" defaultRowHeight="12.75"/>
  <cols>
    <col min="1" max="1" width="40.140625" style="0" customWidth="1"/>
    <col min="2" max="4" width="15.7109375" style="120" customWidth="1"/>
    <col min="5" max="6" width="15.7109375" style="143" customWidth="1"/>
    <col min="7" max="7" width="15.7109375" style="120" customWidth="1"/>
    <col min="8" max="9" width="15.7109375" style="157" customWidth="1"/>
    <col min="10" max="10" width="15.7109375" style="121" customWidth="1"/>
    <col min="12" max="12" width="9.7109375" style="0" bestFit="1" customWidth="1"/>
    <col min="13" max="13" width="9.28125" style="0" bestFit="1" customWidth="1"/>
  </cols>
  <sheetData>
    <row r="1" spans="1:10" ht="20.25">
      <c r="A1" s="233" t="s">
        <v>181</v>
      </c>
      <c r="B1" s="233"/>
      <c r="C1" s="233"/>
      <c r="D1" s="233"/>
      <c r="E1" s="233"/>
      <c r="F1" s="233"/>
      <c r="G1" s="233"/>
      <c r="H1" s="233"/>
      <c r="I1" s="233"/>
      <c r="J1" s="233"/>
    </row>
    <row r="3" ht="13.5" thickBot="1"/>
    <row r="4" spans="1:10" ht="15" thickBot="1">
      <c r="A4" s="75" t="s">
        <v>0</v>
      </c>
      <c r="B4" s="149" t="s">
        <v>118</v>
      </c>
      <c r="C4" s="149"/>
      <c r="D4" s="150"/>
      <c r="E4" s="150"/>
      <c r="F4" s="150"/>
      <c r="G4" s="151"/>
      <c r="H4" s="212" t="s">
        <v>119</v>
      </c>
      <c r="I4" s="213"/>
      <c r="J4" s="214"/>
    </row>
    <row r="5" spans="1:10" ht="13.5" thickTop="1">
      <c r="A5" s="76"/>
      <c r="B5" s="144"/>
      <c r="C5" s="145"/>
      <c r="D5" s="146"/>
      <c r="E5" s="147"/>
      <c r="F5" s="148"/>
      <c r="G5" s="146"/>
      <c r="H5" s="209"/>
      <c r="I5" s="210"/>
      <c r="J5" s="211"/>
    </row>
    <row r="6" spans="1:10" ht="12.75">
      <c r="A6" s="77"/>
      <c r="B6" s="78" t="s">
        <v>120</v>
      </c>
      <c r="C6" s="79" t="s">
        <v>121</v>
      </c>
      <c r="D6" s="80" t="s">
        <v>122</v>
      </c>
      <c r="E6" s="81" t="s">
        <v>84</v>
      </c>
      <c r="F6" s="78" t="s">
        <v>63</v>
      </c>
      <c r="G6" s="80" t="s">
        <v>123</v>
      </c>
      <c r="H6" s="82" t="s">
        <v>124</v>
      </c>
      <c r="I6" s="83" t="s">
        <v>63</v>
      </c>
      <c r="J6" s="83" t="s">
        <v>125</v>
      </c>
    </row>
    <row r="7" spans="1:10" ht="13.5" thickBot="1">
      <c r="A7" s="77"/>
      <c r="B7" s="84" t="s">
        <v>0</v>
      </c>
      <c r="C7" s="85" t="s">
        <v>0</v>
      </c>
      <c r="D7" s="86"/>
      <c r="E7" s="87" t="s">
        <v>65</v>
      </c>
      <c r="F7" s="84" t="s">
        <v>67</v>
      </c>
      <c r="G7" s="86" t="s">
        <v>105</v>
      </c>
      <c r="H7" s="88" t="s">
        <v>65</v>
      </c>
      <c r="I7" s="89" t="s">
        <v>67</v>
      </c>
      <c r="J7" s="89" t="s">
        <v>105</v>
      </c>
    </row>
    <row r="8" spans="1:10" ht="13.5" customHeight="1">
      <c r="A8" s="90" t="s">
        <v>126</v>
      </c>
      <c r="B8" s="91"/>
      <c r="C8" s="92"/>
      <c r="D8" s="93"/>
      <c r="E8" s="94"/>
      <c r="F8" s="91"/>
      <c r="G8" s="93"/>
      <c r="H8" s="95"/>
      <c r="I8" s="96"/>
      <c r="J8" s="96"/>
    </row>
    <row r="9" spans="1:10" ht="13.5" customHeight="1">
      <c r="A9" s="77"/>
      <c r="B9" s="97"/>
      <c r="C9" s="98"/>
      <c r="D9" s="99"/>
      <c r="E9" s="139"/>
      <c r="F9" s="140"/>
      <c r="G9" s="99"/>
      <c r="H9" s="153"/>
      <c r="I9" s="154"/>
      <c r="J9" s="100"/>
    </row>
    <row r="10" spans="1:10" ht="13.5" customHeight="1">
      <c r="A10" s="77" t="s">
        <v>127</v>
      </c>
      <c r="B10" s="97">
        <v>35267</v>
      </c>
      <c r="C10" s="98">
        <v>67508</v>
      </c>
      <c r="D10" s="99">
        <f aca="true" t="shared" si="0" ref="D10:D23">B10+C10</f>
        <v>102775</v>
      </c>
      <c r="E10" s="139">
        <v>87664</v>
      </c>
      <c r="F10" s="140">
        <v>88261</v>
      </c>
      <c r="G10" s="99">
        <f>SUM(D10:F10)</f>
        <v>278700</v>
      </c>
      <c r="H10" s="153">
        <v>1254617</v>
      </c>
      <c r="I10" s="154">
        <v>1638221</v>
      </c>
      <c r="J10" s="100">
        <f>SUM(H10:I10)</f>
        <v>2892838</v>
      </c>
    </row>
    <row r="11" spans="1:10" ht="13.5" customHeight="1">
      <c r="A11" s="77" t="s">
        <v>168</v>
      </c>
      <c r="B11" s="97">
        <v>0</v>
      </c>
      <c r="C11" s="98">
        <v>340</v>
      </c>
      <c r="D11" s="99">
        <f t="shared" si="0"/>
        <v>340</v>
      </c>
      <c r="E11" s="139">
        <v>22674</v>
      </c>
      <c r="F11" s="140">
        <v>4528</v>
      </c>
      <c r="G11" s="99">
        <f aca="true" t="shared" si="1" ref="G11:G43">SUM(D11:F11)</f>
        <v>27542</v>
      </c>
      <c r="H11" s="153">
        <v>19633</v>
      </c>
      <c r="I11" s="154">
        <v>113359</v>
      </c>
      <c r="J11" s="100">
        <f aca="true" t="shared" si="2" ref="J11:J45">SUM(H11:I11)</f>
        <v>132992</v>
      </c>
    </row>
    <row r="12" spans="1:10" ht="13.5" customHeight="1">
      <c r="A12" s="77" t="s">
        <v>128</v>
      </c>
      <c r="B12" s="97">
        <v>1560326</v>
      </c>
      <c r="C12" s="98">
        <v>2967987</v>
      </c>
      <c r="D12" s="99">
        <f t="shared" si="0"/>
        <v>4528313</v>
      </c>
      <c r="E12" s="139">
        <v>120178</v>
      </c>
      <c r="F12" s="140">
        <v>58032</v>
      </c>
      <c r="G12" s="99">
        <f t="shared" si="1"/>
        <v>4706523</v>
      </c>
      <c r="H12" s="153">
        <v>1717253</v>
      </c>
      <c r="I12" s="154">
        <v>976446</v>
      </c>
      <c r="J12" s="100">
        <f t="shared" si="2"/>
        <v>2693699</v>
      </c>
    </row>
    <row r="13" spans="1:10" ht="13.5" customHeight="1">
      <c r="A13" s="77" t="s">
        <v>129</v>
      </c>
      <c r="B13" s="97">
        <v>0</v>
      </c>
      <c r="C13" s="98">
        <v>187401</v>
      </c>
      <c r="D13" s="99">
        <f t="shared" si="0"/>
        <v>187401</v>
      </c>
      <c r="E13" s="139">
        <v>143923</v>
      </c>
      <c r="F13" s="140">
        <v>92481</v>
      </c>
      <c r="G13" s="99">
        <f t="shared" si="1"/>
        <v>423805</v>
      </c>
      <c r="H13" s="153">
        <v>6307867</v>
      </c>
      <c r="I13" s="154">
        <v>4915066</v>
      </c>
      <c r="J13" s="100">
        <f t="shared" si="2"/>
        <v>11222933</v>
      </c>
    </row>
    <row r="14" spans="1:10" ht="13.5" customHeight="1">
      <c r="A14" s="77" t="s">
        <v>130</v>
      </c>
      <c r="B14" s="97">
        <v>15756</v>
      </c>
      <c r="C14" s="98">
        <v>138265</v>
      </c>
      <c r="D14" s="99">
        <f t="shared" si="0"/>
        <v>154021</v>
      </c>
      <c r="E14" s="139">
        <v>358</v>
      </c>
      <c r="F14" s="140">
        <v>37</v>
      </c>
      <c r="G14" s="99">
        <f t="shared" si="1"/>
        <v>154416</v>
      </c>
      <c r="H14" s="153">
        <v>6850</v>
      </c>
      <c r="I14" s="154">
        <v>447</v>
      </c>
      <c r="J14" s="100">
        <f t="shared" si="2"/>
        <v>7297</v>
      </c>
    </row>
    <row r="15" spans="1:10" ht="13.5" customHeight="1">
      <c r="A15" s="77" t="s">
        <v>131</v>
      </c>
      <c r="B15" s="97">
        <v>1661646</v>
      </c>
      <c r="C15" s="98">
        <v>608501</v>
      </c>
      <c r="D15" s="99">
        <f t="shared" si="0"/>
        <v>2270147</v>
      </c>
      <c r="E15" s="139">
        <v>12310</v>
      </c>
      <c r="F15" s="140">
        <v>1501</v>
      </c>
      <c r="G15" s="99">
        <f t="shared" si="1"/>
        <v>2283958</v>
      </c>
      <c r="H15" s="153">
        <v>585734</v>
      </c>
      <c r="I15" s="154">
        <v>103677</v>
      </c>
      <c r="J15" s="100">
        <f t="shared" si="2"/>
        <v>689411</v>
      </c>
    </row>
    <row r="16" spans="1:10" ht="13.5" customHeight="1">
      <c r="A16" s="77" t="s">
        <v>132</v>
      </c>
      <c r="B16" s="97">
        <v>514156</v>
      </c>
      <c r="C16" s="98">
        <v>1202546</v>
      </c>
      <c r="D16" s="99">
        <f t="shared" si="0"/>
        <v>1716702</v>
      </c>
      <c r="E16" s="139">
        <v>0</v>
      </c>
      <c r="F16" s="140">
        <v>2834</v>
      </c>
      <c r="G16" s="99">
        <f t="shared" si="1"/>
        <v>1719536</v>
      </c>
      <c r="H16" s="153">
        <v>413</v>
      </c>
      <c r="I16" s="154">
        <v>54</v>
      </c>
      <c r="J16" s="100">
        <f t="shared" si="2"/>
        <v>467</v>
      </c>
    </row>
    <row r="17" spans="1:10" ht="13.5" customHeight="1">
      <c r="A17" s="77" t="s">
        <v>133</v>
      </c>
      <c r="B17" s="97"/>
      <c r="C17" s="98">
        <v>437</v>
      </c>
      <c r="D17" s="99">
        <f t="shared" si="0"/>
        <v>437</v>
      </c>
      <c r="E17" s="139">
        <v>614</v>
      </c>
      <c r="F17" s="140">
        <v>433</v>
      </c>
      <c r="G17" s="99">
        <f t="shared" si="1"/>
        <v>1484</v>
      </c>
      <c r="H17" s="153">
        <v>1735</v>
      </c>
      <c r="I17" s="154">
        <v>461</v>
      </c>
      <c r="J17" s="100">
        <f t="shared" si="2"/>
        <v>2196</v>
      </c>
    </row>
    <row r="18" spans="1:10" ht="13.5" customHeight="1">
      <c r="A18" s="77" t="s">
        <v>134</v>
      </c>
      <c r="B18" s="97"/>
      <c r="C18" s="98">
        <v>538621</v>
      </c>
      <c r="D18" s="99">
        <f t="shared" si="0"/>
        <v>538621</v>
      </c>
      <c r="E18" s="139">
        <v>0</v>
      </c>
      <c r="F18" s="140">
        <v>0</v>
      </c>
      <c r="G18" s="99">
        <f t="shared" si="1"/>
        <v>538621</v>
      </c>
      <c r="H18" s="153">
        <v>0</v>
      </c>
      <c r="I18" s="154">
        <v>0</v>
      </c>
      <c r="J18" s="100">
        <f t="shared" si="2"/>
        <v>0</v>
      </c>
    </row>
    <row r="19" spans="1:10" ht="13.5" customHeight="1">
      <c r="A19" s="77" t="s">
        <v>135</v>
      </c>
      <c r="B19" s="97">
        <v>0</v>
      </c>
      <c r="C19" s="98">
        <v>1032</v>
      </c>
      <c r="D19" s="99">
        <f t="shared" si="0"/>
        <v>1032</v>
      </c>
      <c r="E19" s="139">
        <v>1979</v>
      </c>
      <c r="F19" s="140">
        <v>114</v>
      </c>
      <c r="G19" s="99">
        <f t="shared" si="1"/>
        <v>3125</v>
      </c>
      <c r="H19" s="153">
        <v>0</v>
      </c>
      <c r="I19" s="154">
        <v>0</v>
      </c>
      <c r="J19" s="100">
        <f t="shared" si="2"/>
        <v>0</v>
      </c>
    </row>
    <row r="20" spans="1:12" ht="13.5" customHeight="1">
      <c r="A20" s="77" t="s">
        <v>136</v>
      </c>
      <c r="B20" s="97">
        <v>47901</v>
      </c>
      <c r="C20" s="98">
        <v>219077</v>
      </c>
      <c r="D20" s="99">
        <f t="shared" si="0"/>
        <v>266978</v>
      </c>
      <c r="E20" s="139">
        <v>6911</v>
      </c>
      <c r="F20" s="140">
        <v>4023</v>
      </c>
      <c r="G20" s="99">
        <f t="shared" si="1"/>
        <v>277912</v>
      </c>
      <c r="H20" s="153">
        <v>116778</v>
      </c>
      <c r="I20" s="154">
        <v>66962</v>
      </c>
      <c r="J20" s="100">
        <f t="shared" si="2"/>
        <v>183740</v>
      </c>
      <c r="L20" s="18"/>
    </row>
    <row r="21" spans="1:12" ht="13.5" customHeight="1">
      <c r="A21" s="77"/>
      <c r="B21" s="97"/>
      <c r="C21" s="98"/>
      <c r="D21" s="99">
        <f t="shared" si="0"/>
        <v>0</v>
      </c>
      <c r="E21" s="139"/>
      <c r="F21" s="140"/>
      <c r="G21" s="99">
        <f t="shared" si="1"/>
        <v>0</v>
      </c>
      <c r="H21" s="153"/>
      <c r="I21" s="154"/>
      <c r="J21" s="100">
        <f t="shared" si="2"/>
        <v>0</v>
      </c>
      <c r="L21" s="18"/>
    </row>
    <row r="22" spans="1:12" ht="13.5" customHeight="1">
      <c r="A22" s="77" t="s">
        <v>137</v>
      </c>
      <c r="B22" s="97">
        <v>997234</v>
      </c>
      <c r="C22" s="98"/>
      <c r="D22" s="99">
        <f t="shared" si="0"/>
        <v>997234</v>
      </c>
      <c r="E22" s="139">
        <v>26628</v>
      </c>
      <c r="F22" s="140">
        <v>2044</v>
      </c>
      <c r="G22" s="99">
        <f t="shared" si="1"/>
        <v>1025906</v>
      </c>
      <c r="H22" s="153">
        <v>12847</v>
      </c>
      <c r="I22" s="154">
        <v>631</v>
      </c>
      <c r="J22" s="100">
        <f t="shared" si="2"/>
        <v>13478</v>
      </c>
      <c r="L22" s="18"/>
    </row>
    <row r="23" spans="1:12" ht="13.5" customHeight="1" thickBot="1">
      <c r="A23" s="77"/>
      <c r="B23" s="97"/>
      <c r="C23" s="98"/>
      <c r="D23" s="99">
        <f t="shared" si="0"/>
        <v>0</v>
      </c>
      <c r="E23" s="139"/>
      <c r="F23" s="140"/>
      <c r="G23" s="99">
        <f t="shared" si="1"/>
        <v>0</v>
      </c>
      <c r="H23" s="153"/>
      <c r="I23" s="154"/>
      <c r="J23" s="100">
        <f t="shared" si="2"/>
        <v>0</v>
      </c>
      <c r="L23" s="18"/>
    </row>
    <row r="24" spans="1:12" s="108" customFormat="1" ht="13.5" customHeight="1" thickBot="1">
      <c r="A24" s="101" t="s">
        <v>138</v>
      </c>
      <c r="B24" s="102">
        <f>SUM(B10:B22)</f>
        <v>4832286</v>
      </c>
      <c r="C24" s="103">
        <f>SUM(C10:C23)</f>
        <v>5931715</v>
      </c>
      <c r="D24" s="104">
        <f>SUM(B24:C24)</f>
        <v>10764001</v>
      </c>
      <c r="E24" s="105">
        <f>SUM(E10:E22)</f>
        <v>423239</v>
      </c>
      <c r="F24" s="102">
        <f>SUM(F10:F22)</f>
        <v>254288</v>
      </c>
      <c r="G24" s="104">
        <f t="shared" si="1"/>
        <v>11441528</v>
      </c>
      <c r="H24" s="106">
        <f>SUM(H10:H23)</f>
        <v>10023727</v>
      </c>
      <c r="I24" s="107">
        <f>SUM(I10:I23)</f>
        <v>7815324</v>
      </c>
      <c r="J24" s="107">
        <f t="shared" si="2"/>
        <v>17839051</v>
      </c>
      <c r="L24" s="152"/>
    </row>
    <row r="25" spans="1:12" ht="13.5" customHeight="1">
      <c r="A25" s="77"/>
      <c r="B25" s="97"/>
      <c r="C25" s="98"/>
      <c r="D25" s="99"/>
      <c r="E25" s="139"/>
      <c r="F25" s="140"/>
      <c r="G25" s="99"/>
      <c r="H25" s="153"/>
      <c r="I25" s="154"/>
      <c r="J25" s="100"/>
      <c r="L25" s="18"/>
    </row>
    <row r="26" spans="1:12" ht="13.5" customHeight="1">
      <c r="A26" s="90" t="s">
        <v>139</v>
      </c>
      <c r="B26" s="97"/>
      <c r="C26" s="98"/>
      <c r="D26" s="99" t="s">
        <v>0</v>
      </c>
      <c r="E26" s="139"/>
      <c r="F26" s="140"/>
      <c r="G26" s="99" t="s">
        <v>0</v>
      </c>
      <c r="H26" s="153"/>
      <c r="I26" s="154"/>
      <c r="J26" s="100"/>
      <c r="L26" s="18"/>
    </row>
    <row r="27" spans="1:10" ht="13.5" customHeight="1">
      <c r="A27" s="77"/>
      <c r="B27" s="97"/>
      <c r="C27" s="98"/>
      <c r="D27" s="99" t="s">
        <v>0</v>
      </c>
      <c r="E27" s="139"/>
      <c r="F27" s="140"/>
      <c r="G27" s="99" t="s">
        <v>0</v>
      </c>
      <c r="H27" s="153"/>
      <c r="I27" s="154"/>
      <c r="J27" s="100"/>
    </row>
    <row r="28" spans="1:10" ht="13.5" customHeight="1">
      <c r="A28" s="77" t="s">
        <v>140</v>
      </c>
      <c r="B28" s="97">
        <v>0</v>
      </c>
      <c r="C28" s="98">
        <v>478</v>
      </c>
      <c r="D28" s="99">
        <f>B28+C28</f>
        <v>478</v>
      </c>
      <c r="E28" s="139">
        <v>48631</v>
      </c>
      <c r="F28" s="140">
        <v>5812</v>
      </c>
      <c r="G28" s="99">
        <f t="shared" si="1"/>
        <v>54921</v>
      </c>
      <c r="H28" s="153">
        <v>17388</v>
      </c>
      <c r="I28" s="154">
        <v>139375</v>
      </c>
      <c r="J28" s="100">
        <f t="shared" si="2"/>
        <v>156763</v>
      </c>
    </row>
    <row r="29" spans="1:10" ht="13.5" customHeight="1">
      <c r="A29" s="77" t="s">
        <v>141</v>
      </c>
      <c r="B29" s="97">
        <v>3494612</v>
      </c>
      <c r="C29" s="98">
        <v>4699921</v>
      </c>
      <c r="D29" s="99">
        <f>B29+C29</f>
        <v>8194533</v>
      </c>
      <c r="E29" s="139">
        <v>483329</v>
      </c>
      <c r="F29" s="140">
        <v>290895</v>
      </c>
      <c r="G29" s="99">
        <f t="shared" si="1"/>
        <v>8968757</v>
      </c>
      <c r="H29" s="153">
        <v>1922771</v>
      </c>
      <c r="I29" s="154">
        <v>1302673</v>
      </c>
      <c r="J29" s="100">
        <f t="shared" si="2"/>
        <v>3225444</v>
      </c>
    </row>
    <row r="30" spans="1:10" ht="13.5" customHeight="1">
      <c r="A30" s="77" t="s">
        <v>142</v>
      </c>
      <c r="B30" s="97"/>
      <c r="C30" s="98">
        <v>0</v>
      </c>
      <c r="D30" s="99">
        <f>B30+C30</f>
        <v>0</v>
      </c>
      <c r="E30" s="139">
        <v>-9611</v>
      </c>
      <c r="F30" s="140">
        <v>0</v>
      </c>
      <c r="G30" s="99">
        <f t="shared" si="1"/>
        <v>-9611</v>
      </c>
      <c r="H30" s="153">
        <v>-313</v>
      </c>
      <c r="I30" s="154">
        <v>0</v>
      </c>
      <c r="J30" s="100">
        <f t="shared" si="2"/>
        <v>-313</v>
      </c>
    </row>
    <row r="31" spans="1:10" ht="13.5" customHeight="1">
      <c r="A31" s="77" t="s">
        <v>143</v>
      </c>
      <c r="B31" s="97">
        <v>0</v>
      </c>
      <c r="C31" s="98">
        <v>0</v>
      </c>
      <c r="D31" s="99">
        <f aca="true" t="shared" si="3" ref="D31:D39">B31+C31</f>
        <v>0</v>
      </c>
      <c r="E31" s="139">
        <v>16539</v>
      </c>
      <c r="F31" s="140">
        <v>219</v>
      </c>
      <c r="G31" s="99">
        <f t="shared" si="1"/>
        <v>16758</v>
      </c>
      <c r="H31" s="153">
        <v>1266</v>
      </c>
      <c r="I31" s="154">
        <v>34</v>
      </c>
      <c r="J31" s="100">
        <f t="shared" si="2"/>
        <v>1300</v>
      </c>
    </row>
    <row r="32" spans="1:10" ht="13.5" customHeight="1">
      <c r="A32" s="77" t="s">
        <v>144</v>
      </c>
      <c r="B32" s="97">
        <v>474237</v>
      </c>
      <c r="C32" s="98">
        <v>4325250</v>
      </c>
      <c r="D32" s="99">
        <f t="shared" si="3"/>
        <v>4799487</v>
      </c>
      <c r="E32" s="139">
        <v>110</v>
      </c>
      <c r="F32" s="140">
        <v>0</v>
      </c>
      <c r="G32" s="99">
        <f t="shared" si="1"/>
        <v>4799597</v>
      </c>
      <c r="H32" s="153">
        <v>1</v>
      </c>
      <c r="I32" s="154">
        <v>0</v>
      </c>
      <c r="J32" s="100">
        <f t="shared" si="2"/>
        <v>1</v>
      </c>
    </row>
    <row r="33" spans="1:10" ht="13.5" customHeight="1">
      <c r="A33" s="77" t="s">
        <v>145</v>
      </c>
      <c r="B33" s="97">
        <v>0</v>
      </c>
      <c r="C33" s="98">
        <v>4259</v>
      </c>
      <c r="D33" s="99">
        <f t="shared" si="3"/>
        <v>4259</v>
      </c>
      <c r="E33" s="139">
        <v>0</v>
      </c>
      <c r="F33" s="140">
        <v>0</v>
      </c>
      <c r="G33" s="99">
        <f t="shared" si="1"/>
        <v>4259</v>
      </c>
      <c r="H33" s="153">
        <v>0</v>
      </c>
      <c r="I33" s="154">
        <v>0</v>
      </c>
      <c r="J33" s="100">
        <f t="shared" si="2"/>
        <v>0</v>
      </c>
    </row>
    <row r="34" spans="1:10" ht="13.5" customHeight="1">
      <c r="A34" s="77" t="s">
        <v>146</v>
      </c>
      <c r="B34" s="97">
        <v>0</v>
      </c>
      <c r="C34" s="98">
        <v>7493</v>
      </c>
      <c r="D34" s="99">
        <f t="shared" si="3"/>
        <v>7493</v>
      </c>
      <c r="E34" s="139">
        <v>16</v>
      </c>
      <c r="F34" s="140">
        <v>463</v>
      </c>
      <c r="G34" s="99">
        <f t="shared" si="1"/>
        <v>7972</v>
      </c>
      <c r="H34" s="153">
        <v>0</v>
      </c>
      <c r="I34" s="154">
        <v>0</v>
      </c>
      <c r="J34" s="100">
        <f t="shared" si="2"/>
        <v>0</v>
      </c>
    </row>
    <row r="35" spans="1:10" ht="13.5" customHeight="1">
      <c r="A35" s="77" t="s">
        <v>147</v>
      </c>
      <c r="B35" s="97"/>
      <c r="C35" s="98">
        <v>539428</v>
      </c>
      <c r="D35" s="99">
        <f t="shared" si="3"/>
        <v>539428</v>
      </c>
      <c r="E35" s="139">
        <v>0</v>
      </c>
      <c r="F35" s="140">
        <v>0</v>
      </c>
      <c r="G35" s="99">
        <f t="shared" si="1"/>
        <v>539428</v>
      </c>
      <c r="H35" s="153">
        <v>0</v>
      </c>
      <c r="I35" s="154">
        <v>0</v>
      </c>
      <c r="J35" s="100">
        <f t="shared" si="2"/>
        <v>0</v>
      </c>
    </row>
    <row r="36" spans="1:10" ht="13.5" customHeight="1">
      <c r="A36" s="77" t="s">
        <v>148</v>
      </c>
      <c r="B36" s="97">
        <v>0</v>
      </c>
      <c r="C36" s="98"/>
      <c r="D36" s="99">
        <f t="shared" si="3"/>
        <v>0</v>
      </c>
      <c r="E36" s="139">
        <v>0</v>
      </c>
      <c r="F36" s="140">
        <v>0</v>
      </c>
      <c r="G36" s="99">
        <f t="shared" si="1"/>
        <v>0</v>
      </c>
      <c r="H36" s="153">
        <v>0</v>
      </c>
      <c r="I36" s="154">
        <v>0</v>
      </c>
      <c r="J36" s="100">
        <f t="shared" si="2"/>
        <v>0</v>
      </c>
    </row>
    <row r="37" spans="1:10" ht="13.5" customHeight="1">
      <c r="A37" s="77" t="s">
        <v>149</v>
      </c>
      <c r="B37" s="97">
        <v>0</v>
      </c>
      <c r="C37" s="98">
        <v>0</v>
      </c>
      <c r="D37" s="99">
        <f t="shared" si="3"/>
        <v>0</v>
      </c>
      <c r="E37" s="139">
        <v>0</v>
      </c>
      <c r="F37" s="140">
        <v>0</v>
      </c>
      <c r="G37" s="99">
        <f t="shared" si="1"/>
        <v>0</v>
      </c>
      <c r="H37" s="153">
        <v>0</v>
      </c>
      <c r="I37" s="154">
        <v>0</v>
      </c>
      <c r="J37" s="100">
        <f t="shared" si="2"/>
        <v>0</v>
      </c>
    </row>
    <row r="38" spans="1:10" ht="13.5" customHeight="1">
      <c r="A38" s="77" t="s">
        <v>150</v>
      </c>
      <c r="B38" s="97"/>
      <c r="C38" s="98">
        <v>9433</v>
      </c>
      <c r="D38" s="99">
        <f t="shared" si="3"/>
        <v>9433</v>
      </c>
      <c r="E38" s="139">
        <v>0</v>
      </c>
      <c r="F38" s="140">
        <v>0</v>
      </c>
      <c r="G38" s="99">
        <f t="shared" si="1"/>
        <v>9433</v>
      </c>
      <c r="H38" s="153">
        <v>0</v>
      </c>
      <c r="I38" s="154">
        <v>0</v>
      </c>
      <c r="J38" s="100">
        <f t="shared" si="2"/>
        <v>0</v>
      </c>
    </row>
    <row r="39" spans="1:10" ht="13.5" customHeight="1">
      <c r="A39" s="77" t="s">
        <v>151</v>
      </c>
      <c r="B39" s="97">
        <v>803311</v>
      </c>
      <c r="C39" s="98">
        <v>-326207</v>
      </c>
      <c r="D39" s="99">
        <f t="shared" si="3"/>
        <v>477104</v>
      </c>
      <c r="E39" s="139">
        <v>27044</v>
      </c>
      <c r="F39" s="140">
        <v>10366</v>
      </c>
      <c r="G39" s="99">
        <f t="shared" si="1"/>
        <v>514514</v>
      </c>
      <c r="H39" s="153">
        <v>376456</v>
      </c>
      <c r="I39" s="154">
        <v>182605</v>
      </c>
      <c r="J39" s="100">
        <f t="shared" si="2"/>
        <v>559061</v>
      </c>
    </row>
    <row r="40" spans="1:10" ht="13.5" customHeight="1">
      <c r="A40" s="77"/>
      <c r="B40" s="97"/>
      <c r="C40" s="98"/>
      <c r="D40" s="99" t="s">
        <v>0</v>
      </c>
      <c r="E40" s="139"/>
      <c r="F40" s="140"/>
      <c r="G40" s="99" t="s">
        <v>0</v>
      </c>
      <c r="H40" s="153"/>
      <c r="I40" s="154"/>
      <c r="J40" s="100">
        <f t="shared" si="2"/>
        <v>0</v>
      </c>
    </row>
    <row r="41" spans="1:10" ht="13.5" customHeight="1">
      <c r="A41" s="77" t="s">
        <v>152</v>
      </c>
      <c r="B41" s="97">
        <v>0</v>
      </c>
      <c r="C41" s="98">
        <v>0</v>
      </c>
      <c r="D41" s="99">
        <f>B41+C41</f>
        <v>0</v>
      </c>
      <c r="E41" s="139">
        <v>0</v>
      </c>
      <c r="F41" s="140">
        <v>0</v>
      </c>
      <c r="G41" s="99">
        <f t="shared" si="1"/>
        <v>0</v>
      </c>
      <c r="H41" s="153">
        <v>7681149</v>
      </c>
      <c r="I41" s="154">
        <v>6195084</v>
      </c>
      <c r="J41" s="100">
        <f t="shared" si="2"/>
        <v>13876233</v>
      </c>
    </row>
    <row r="42" spans="1:10" ht="13.5" customHeight="1" thickBot="1">
      <c r="A42" s="77"/>
      <c r="B42" s="98"/>
      <c r="C42" s="98"/>
      <c r="D42" s="99" t="s">
        <v>0</v>
      </c>
      <c r="E42" s="139"/>
      <c r="F42" s="140"/>
      <c r="G42" s="99" t="s">
        <v>0</v>
      </c>
      <c r="H42" s="153"/>
      <c r="I42" s="154"/>
      <c r="J42" s="100"/>
    </row>
    <row r="43" spans="1:10" s="108" customFormat="1" ht="13.5" customHeight="1" thickBot="1">
      <c r="A43" s="101" t="s">
        <v>153</v>
      </c>
      <c r="B43" s="103">
        <f>SUM(B28:B41)</f>
        <v>4772160</v>
      </c>
      <c r="C43" s="103">
        <f>SUM(C28:C41)</f>
        <v>9260055</v>
      </c>
      <c r="D43" s="104">
        <f>B43+C43</f>
        <v>14032215</v>
      </c>
      <c r="E43" s="105">
        <f>SUM(E28:E42)</f>
        <v>566058</v>
      </c>
      <c r="F43" s="102">
        <f>SUM(F28:F42)</f>
        <v>307755</v>
      </c>
      <c r="G43" s="104">
        <f t="shared" si="1"/>
        <v>14906028</v>
      </c>
      <c r="H43" s="106">
        <f>SUM(H28:H42)</f>
        <v>9998718</v>
      </c>
      <c r="I43" s="107">
        <f>SUM(I28:I42)</f>
        <v>7819771</v>
      </c>
      <c r="J43" s="107">
        <f>SUM(H43:I43)</f>
        <v>17818489</v>
      </c>
    </row>
    <row r="44" spans="1:10" ht="13.5" customHeight="1" thickBot="1">
      <c r="A44" s="77"/>
      <c r="B44" s="97"/>
      <c r="C44" s="98"/>
      <c r="D44" s="99"/>
      <c r="E44" s="139"/>
      <c r="F44" s="140"/>
      <c r="G44" s="99"/>
      <c r="H44" s="153"/>
      <c r="I44" s="154"/>
      <c r="J44" s="100"/>
    </row>
    <row r="45" spans="1:10" s="108" customFormat="1" ht="13.5" customHeight="1" thickBot="1">
      <c r="A45" s="101" t="s">
        <v>154</v>
      </c>
      <c r="B45" s="109">
        <f>B43-B24</f>
        <v>-60126</v>
      </c>
      <c r="C45" s="110">
        <f>C43-C24</f>
        <v>3328340</v>
      </c>
      <c r="D45" s="104">
        <f aca="true" t="shared" si="4" ref="D45:I45">D43-D24</f>
        <v>3268214</v>
      </c>
      <c r="E45" s="111">
        <f t="shared" si="4"/>
        <v>142819</v>
      </c>
      <c r="F45" s="103">
        <f t="shared" si="4"/>
        <v>53467</v>
      </c>
      <c r="G45" s="104">
        <f t="shared" si="4"/>
        <v>3464500</v>
      </c>
      <c r="H45" s="112">
        <f t="shared" si="4"/>
        <v>-25009</v>
      </c>
      <c r="I45" s="113">
        <f t="shared" si="4"/>
        <v>4447</v>
      </c>
      <c r="J45" s="114">
        <f t="shared" si="2"/>
        <v>-20562</v>
      </c>
    </row>
    <row r="46" spans="1:10" ht="13.5" customHeight="1" thickBot="1">
      <c r="A46" s="115"/>
      <c r="B46" s="116"/>
      <c r="C46" s="117"/>
      <c r="D46" s="118"/>
      <c r="E46" s="141"/>
      <c r="F46" s="142"/>
      <c r="G46" s="118"/>
      <c r="H46" s="155"/>
      <c r="I46" s="156"/>
      <c r="J46" s="119"/>
    </row>
    <row r="47" spans="2:10" ht="12.75">
      <c r="B47" s="120" t="s">
        <v>0</v>
      </c>
      <c r="C47" s="120" t="s">
        <v>0</v>
      </c>
      <c r="E47" s="143" t="s">
        <v>0</v>
      </c>
      <c r="F47" s="143" t="s">
        <v>0</v>
      </c>
      <c r="G47" s="120" t="s">
        <v>0</v>
      </c>
      <c r="H47" s="157" t="s">
        <v>0</v>
      </c>
      <c r="I47" s="157" t="s">
        <v>0</v>
      </c>
      <c r="J47" s="121" t="s">
        <v>0</v>
      </c>
    </row>
  </sheetData>
  <mergeCells count="1">
    <mergeCell ref="A1:J1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2010-04-06T13:21:14Z</cp:lastPrinted>
  <dcterms:created xsi:type="dcterms:W3CDTF">2004-03-08T07:51:31Z</dcterms:created>
  <dcterms:modified xsi:type="dcterms:W3CDTF">2010-04-06T13:22:14Z</dcterms:modified>
  <cp:category/>
  <cp:version/>
  <cp:contentType/>
  <cp:contentStatus/>
</cp:coreProperties>
</file>